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45" activeTab="27"/>
  </bookViews>
  <sheets>
    <sheet name="ÖSSZEFÜGGÉSEK " sheetId="1" r:id="rId1"/>
    <sheet name="1.sz.mell." sheetId="2" r:id="rId2"/>
    <sheet name="2.1.sz.mell  " sheetId="3" r:id="rId3"/>
    <sheet name="2.2.sz.mell  " sheetId="4" r:id="rId4"/>
    <sheet name="ELLENŐRZÉS 1.sz.2.a.sz.2.b.sz." sheetId="5" r:id="rId5"/>
    <sheet name="3.sz.mell. " sheetId="6" r:id="rId6"/>
    <sheet name="4.sz.mell." sheetId="7" r:id="rId7"/>
    <sheet name="5.sz.mell." sheetId="8" r:id="rId8"/>
    <sheet name="6.sz.mell. " sheetId="9" r:id="rId9"/>
    <sheet name="7. sz. mell. " sheetId="10" r:id="rId10"/>
    <sheet name="8. sz. mell. " sheetId="11" r:id="rId11"/>
    <sheet name="9.sz.mell. " sheetId="12" r:id="rId12"/>
    <sheet name="10.sz.mell. " sheetId="13" r:id="rId13"/>
    <sheet name=" 11. sz. mell. " sheetId="14" r:id="rId14"/>
    <sheet name="12. sz. mell. " sheetId="15" r:id="rId15"/>
    <sheet name="13.sz.mell.  " sheetId="16" r:id="rId16"/>
    <sheet name="14. sz. mell." sheetId="17" r:id="rId17"/>
    <sheet name="14.1.sz. mell " sheetId="18" r:id="rId18"/>
    <sheet name="14.2. sz. mell" sheetId="19" r:id="rId19"/>
    <sheet name="14.3.sz. mell" sheetId="20" r:id="rId20"/>
    <sheet name="14.4.sz. mell" sheetId="21" r:id="rId21"/>
    <sheet name="14.5.sz. mell" sheetId="22" r:id="rId22"/>
    <sheet name="15.1.sz. mell" sheetId="23" r:id="rId23"/>
    <sheet name="15.2.sz. mell" sheetId="24" r:id="rId24"/>
    <sheet name="16.1.sz. mell" sheetId="25" r:id="rId25"/>
    <sheet name="16.2.sz. mell" sheetId="26" r:id="rId26"/>
    <sheet name="Munka3" sheetId="27" r:id="rId27"/>
    <sheet name="17.1.sz.mellA" sheetId="28" r:id="rId28"/>
    <sheet name="17.2.sz.mell" sheetId="29" r:id="rId29"/>
    <sheet name="17.3.sz.mell" sheetId="30" r:id="rId30"/>
    <sheet name="17.4.sz.mellA" sheetId="31" r:id="rId31"/>
    <sheet name="18. sz. mell" sheetId="32" r:id="rId32"/>
    <sheet name="19.1.sz.mell" sheetId="33" r:id="rId33"/>
    <sheet name="19.2.mell" sheetId="34" r:id="rId34"/>
    <sheet name="19.3.mell" sheetId="35" r:id="rId35"/>
    <sheet name="19.4.mell" sheetId="36" r:id="rId36"/>
    <sheet name="20.sz.mell" sheetId="37" r:id="rId37"/>
    <sheet name="Munka1" sheetId="38" r:id="rId38"/>
    <sheet name="Munka2" sheetId="39" r:id="rId39"/>
  </sheets>
  <definedNames>
    <definedName name="_xlnm.Print_Titles" localSheetId="16">'14. sz. mell.'!$1:$7</definedName>
    <definedName name="_xlnm.Print_Titles" localSheetId="32">'19.1.sz.mell'!$2:$6</definedName>
  </definedNames>
  <calcPr fullCalcOnLoad="1"/>
</workbook>
</file>

<file path=xl/sharedStrings.xml><?xml version="1.0" encoding="utf-8"?>
<sst xmlns="http://schemas.openxmlformats.org/spreadsheetml/2006/main" count="2624" uniqueCount="1302">
  <si>
    <t>Felhalmozási és tőke jellegű bevételek</t>
  </si>
  <si>
    <t>VII. Előző évi vállalkozási eredmény igénybevétele</t>
  </si>
  <si>
    <t>11.1.</t>
  </si>
  <si>
    <t>11.2.</t>
  </si>
  <si>
    <t>11.3.</t>
  </si>
  <si>
    <t>11.4.</t>
  </si>
  <si>
    <t>Költségvetési bevételek összesen:</t>
  </si>
  <si>
    <t>Költségvetési kiadások összesen:</t>
  </si>
  <si>
    <t>Függő, átfutó, kiegynlítő bevételek</t>
  </si>
  <si>
    <t>Fejlesztési és vis maior támogatás</t>
  </si>
  <si>
    <r>
      <t xml:space="preserve">IV. Véglegesen átvett pénzeszközök </t>
    </r>
    <r>
      <rPr>
        <sz val="8"/>
        <rFont val="Times New Roman CE"/>
        <family val="0"/>
      </rPr>
      <t>(6.1+6.2+6.3+6.4)</t>
    </r>
  </si>
  <si>
    <r>
      <t xml:space="preserve">II. Támogatások, kiegészítések </t>
    </r>
    <r>
      <rPr>
        <sz val="8"/>
        <rFont val="Times New Roman CE"/>
        <family val="0"/>
      </rPr>
      <t>(4.1+…+4.7)</t>
    </r>
  </si>
  <si>
    <r>
      <t xml:space="preserve">II. Felhalmozási és tőke jellegű kiadások </t>
    </r>
    <r>
      <rPr>
        <sz val="8"/>
        <rFont val="Times New Roman CE"/>
        <family val="0"/>
      </rPr>
      <t>(2.1+…+2.7)</t>
    </r>
  </si>
  <si>
    <t>Kiegyenlítő, függő, átfutó bevételek</t>
  </si>
  <si>
    <t>Működési célú támogatásértékű kiadások, egyéb támogatások</t>
  </si>
  <si>
    <t>Államháztartáson kívülre végleges működési pénzeszközátadások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</si>
  <si>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</si>
  <si>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</si>
  <si>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</si>
  <si>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</si>
  <si>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Tartós hitelviszonyt megtestesítő értékpapírok kiadásai</t>
  </si>
  <si>
    <t>Forgatási célú hitelviszonyt megtestesítő értékpapírok kiadásai</t>
  </si>
  <si>
    <t>Beruházás feladatonként</t>
  </si>
  <si>
    <t>Felújítás célonként</t>
  </si>
  <si>
    <t>Működési célú támogatásértékű bevételek, egyéb támogatások</t>
  </si>
  <si>
    <t>Államháztartáson kívülről végleges működési pénzeszközátvételek</t>
  </si>
  <si>
    <t>28-ból: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</si>
  <si>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</si>
  <si>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</si>
  <si>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</si>
  <si>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</si>
  <si>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ELTÉRÉS</t>
  </si>
  <si>
    <t>Hosszú lejáratú kölcsönök visszatérülése</t>
  </si>
  <si>
    <t>Rövid lejáratú kölcsönök visszatérülése</t>
  </si>
  <si>
    <t>Költségvetési pénzforgalmi bevételek összesen 
(24+..+28+30+31+32+34+35)</t>
  </si>
  <si>
    <t>Hosszú lejáratú hitelek felvétele</t>
  </si>
  <si>
    <t>Rövid lejáratú hitelek felvétele</t>
  </si>
  <si>
    <t>Tartós hitelviszonyt megtestesítő értékpapírok bevételei</t>
  </si>
  <si>
    <t>Forgatási célú hitelviszonyt megtestesítő értékpapírok bevételei</t>
  </si>
  <si>
    <t>Továbbadási (lebonyolítási) célú bevételek</t>
  </si>
  <si>
    <t>1. sz. táblázat</t>
  </si>
  <si>
    <t>2. sz. táblázat</t>
  </si>
  <si>
    <t>3. sz. táblázat</t>
  </si>
  <si>
    <t>4. sz. táblázat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</si>
  <si>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</si>
  <si>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</si>
  <si>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</si>
  <si>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</si>
  <si>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</si>
  <si>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</si>
  <si>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</si>
  <si>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lV.Üzemeltetésre, kezelésre átadott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</si>
  <si>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</si>
  <si>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</si>
  <si>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</si>
  <si>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</si>
  <si>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</si>
  <si>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</si>
  <si>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</si>
  <si>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</si>
  <si>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</si>
  <si>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2. Tőkeváltozások</t>
  </si>
  <si>
    <t>3. Értékelési tartalék</t>
  </si>
  <si>
    <t>E) TARTALÉKOK ÖSSZESEN</t>
  </si>
  <si>
    <t>- saját erőből központi támogatás</t>
  </si>
  <si>
    <t>- ellátottak pénzbeli juttatásából céljellegű kiadás</t>
  </si>
  <si>
    <t>Igazgatási feladatok</t>
  </si>
  <si>
    <t>Szociális gondoskodás</t>
  </si>
  <si>
    <t>Város- és községgazdálkodás</t>
  </si>
  <si>
    <t>04</t>
  </si>
  <si>
    <t>Művelődési, sport feladatok</t>
  </si>
  <si>
    <t>05</t>
  </si>
  <si>
    <t>Egészségügyi szolgáltatás</t>
  </si>
  <si>
    <t>------</t>
  </si>
  <si>
    <t>II. Költségvetési szerv</t>
  </si>
  <si>
    <t>03</t>
  </si>
  <si>
    <t>F) KÖTELEZETTSÉGEK ÖSSZESEN</t>
  </si>
  <si>
    <t>FORRÁSOK ÖSSZESEN</t>
  </si>
  <si>
    <t>EGYSZERŰSÍTETT PÉNZMARADVÁNY-KIMUTATÁS</t>
  </si>
  <si>
    <t>Záró pénzkészlet</t>
  </si>
  <si>
    <t>Előző év(ek)ben képzett tartalékok maradványa ( - )</t>
  </si>
  <si>
    <t>Finanszírozásból származó korrekciók ( ± )</t>
  </si>
  <si>
    <t>Pénzmaradványt terhelő elvonások ( ± )</t>
  </si>
  <si>
    <t>Költségvetési pénzmaradványt külön jogszabály alapján módosító tétel ( ± )</t>
  </si>
  <si>
    <t xml:space="preserve">   - Kötelezettséggel terhelt pénzmaradvány</t>
  </si>
  <si>
    <t xml:space="preserve">   - Szabad pénzmaradvány</t>
  </si>
  <si>
    <t>............................ ÖNKORMÁNYZATA</t>
  </si>
  <si>
    <t>Vállalkozási tevékenységet terhelő befizetési kötelezettség</t>
  </si>
  <si>
    <t>Ezer forintban!</t>
  </si>
  <si>
    <t>ESZKÖZÖK</t>
  </si>
  <si>
    <t>Sorszám</t>
  </si>
  <si>
    <t>állományi érték</t>
  </si>
  <si>
    <t>1</t>
  </si>
  <si>
    <t>2</t>
  </si>
  <si>
    <t>3</t>
  </si>
  <si>
    <t>Függő, átfutó, kiegyenlítő bevételek</t>
  </si>
  <si>
    <t>Függő, átfutó, kiegyenlítő kiadások</t>
  </si>
  <si>
    <t>Összesen (1+4+7+9+11)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</si>
  <si>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</si>
  <si>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</si>
  <si>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</si>
  <si>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</si>
  <si>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</si>
  <si>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</si>
  <si>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II. Támogatások, kiegészítések (2.1+…+2.3)</t>
  </si>
  <si>
    <t>FORRÁSOK</t>
  </si>
  <si>
    <t>Hatósági jogkörhöz köthető működési bevétel</t>
  </si>
  <si>
    <t>Központi költségvetéssel szemben fennálló tartozás</t>
  </si>
  <si>
    <t>Elkülönített állami pénzalapokkal szembeni tartozás</t>
  </si>
  <si>
    <t>Hitel, kölcsön állomány december 31-én</t>
  </si>
  <si>
    <t>TB alapokkal szembeni tartozás</t>
  </si>
  <si>
    <t>Tartozásállomány önkormányzatok és intézmények felé</t>
  </si>
  <si>
    <t xml:space="preserve">Adósságállomány 
eszközök szerint </t>
  </si>
  <si>
    <t>91-180 nap közötti</t>
  </si>
  <si>
    <t>181-360 nap közötti</t>
  </si>
  <si>
    <t>I. Belföldi hitelezők</t>
  </si>
  <si>
    <t>Szállítói tartozás</t>
  </si>
  <si>
    <t>Adóhatósággal szembeni tartozások</t>
  </si>
  <si>
    <t>Egyéb adósság</t>
  </si>
  <si>
    <t>1-90 nap közötti</t>
  </si>
  <si>
    <t>360 napon 
túli</t>
  </si>
  <si>
    <t>Összes lejárt tartozás</t>
  </si>
  <si>
    <t>Nem lejárt, lejárt összes tartozás</t>
  </si>
  <si>
    <t>Belföldi összesen:</t>
  </si>
  <si>
    <t>Külföldi összesen:</t>
  </si>
  <si>
    <t>Külföldi szállítók</t>
  </si>
  <si>
    <t>II. Külföldi hitelezők</t>
  </si>
  <si>
    <t>8=(4+…+7)</t>
  </si>
  <si>
    <t>9=(3+8)</t>
  </si>
  <si>
    <t>Adatok: ezer forintban!</t>
  </si>
  <si>
    <t>Bruttó</t>
  </si>
  <si>
    <t xml:space="preserve">Könyv szerinti </t>
  </si>
  <si>
    <t xml:space="preserve">Becsült 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</si>
  <si>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</si>
  <si>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</si>
  <si>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</si>
  <si>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</si>
  <si>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</si>
  <si>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</si>
  <si>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</si>
  <si>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</si>
  <si>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</si>
  <si>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</si>
  <si>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</si>
  <si>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</si>
  <si>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</si>
  <si>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</si>
  <si>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</si>
  <si>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</si>
  <si>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Forgalomképes immateriális javak     (10+11)</t>
  </si>
  <si>
    <t>09.</t>
  </si>
  <si>
    <t xml:space="preserve">       2.1.1. Értékkel nyilvántartott forgalomképes immateriális javak</t>
  </si>
  <si>
    <t xml:space="preserve">       2.1.2. 0-ig leírt forgalomképes immateriális javak</t>
  </si>
  <si>
    <t>3. Immateriális javakra adott előlegek</t>
  </si>
  <si>
    <t>4. 0-ig leírt immateriális javak</t>
  </si>
  <si>
    <t>5. Immateriális javak értékhelyesbítése</t>
  </si>
  <si>
    <t>Átvett pénzeszk. államháztart. kívülről</t>
  </si>
  <si>
    <t>Tárgyi eszközök, imm. javak értékesítése</t>
  </si>
  <si>
    <t>Költségvetési hiány:</t>
  </si>
  <si>
    <t>Költségvetési többlet:</t>
  </si>
  <si>
    <t>Költrségvetési hiány:</t>
  </si>
  <si>
    <t>Finanszírozási kiadások (14+…+24)</t>
  </si>
  <si>
    <t>EGYSZERŰSÍTETT VÁLLALKOZÁSI MARADVÁNY-KIMUTATÁS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</si>
  <si>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</si>
  <si>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</si>
  <si>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</si>
  <si>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</si>
  <si>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</si>
  <si>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</si>
  <si>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</si>
  <si>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</si>
  <si>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</si>
  <si>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</si>
  <si>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</si>
  <si>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</si>
  <si>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</si>
  <si>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</si>
  <si>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</si>
  <si>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</si>
  <si>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30.</t>
  </si>
  <si>
    <t>1.1.5. Árvízvédelmi töltések, belvízcsatornák    (32+33)</t>
  </si>
  <si>
    <t>31.</t>
  </si>
  <si>
    <t>1.1.5.1.  Értékkel nyilvántartott árvízvédelmi töltések, belvízcsatornák</t>
  </si>
  <si>
    <t>32.</t>
  </si>
  <si>
    <t>1.1.5.2.  0-ig leírt árvízvédelmi töltések, belvízcsatornák</t>
  </si>
  <si>
    <t>33.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</si>
  <si>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</si>
  <si>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</si>
  <si>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</si>
  <si>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</si>
  <si>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</si>
  <si>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</si>
  <si>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</si>
  <si>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</si>
  <si>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</si>
  <si>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</si>
  <si>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</si>
  <si>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</si>
  <si>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</si>
  <si>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</si>
  <si>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</si>
  <si>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</si>
  <si>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</si>
  <si>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</si>
  <si>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</si>
  <si>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</si>
  <si>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</si>
  <si>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</si>
  <si>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</si>
  <si>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</si>
  <si>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</si>
  <si>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</si>
  <si>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</si>
  <si>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</si>
  <si>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</si>
  <si>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</si>
  <si>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</si>
  <si>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</si>
  <si>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</si>
  <si>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</si>
  <si>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</si>
  <si>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</si>
  <si>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</si>
  <si>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</si>
  <si>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</si>
  <si>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</si>
  <si>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</si>
  <si>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</si>
  <si>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</si>
  <si>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</si>
  <si>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</si>
  <si>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</si>
  <si>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</si>
  <si>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</si>
  <si>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</si>
  <si>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</si>
  <si>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</si>
  <si>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</si>
  <si>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</si>
  <si>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</si>
  <si>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</si>
  <si>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</si>
  <si>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</si>
  <si>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</si>
  <si>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</si>
  <si>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</si>
  <si>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</si>
  <si>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</si>
  <si>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</si>
  <si>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</si>
  <si>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</si>
  <si>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</si>
  <si>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</si>
  <si>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</si>
  <si>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</si>
  <si>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2012.</t>
  </si>
  <si>
    <t>68.</t>
  </si>
  <si>
    <t>1.2.11. Egyéb ingatlanok   (70+71)</t>
  </si>
  <si>
    <t>69.</t>
  </si>
  <si>
    <t>EU-s forrásból származó bevétel</t>
  </si>
  <si>
    <t>Nem lejárt</t>
  </si>
  <si>
    <t>Lejárt</t>
  </si>
  <si>
    <t>Költségvetési pénzforgalmi kiadások összesen ( 01+...+12 )</t>
  </si>
  <si>
    <t>Intézményt megillető pénzmaradvány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</si>
  <si>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</si>
  <si>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</si>
  <si>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</si>
  <si>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</si>
  <si>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</si>
  <si>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</si>
  <si>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 xml:space="preserve">  2.Forgalomképes ingatlanok   (74+77+80+83)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</si>
  <si>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</si>
  <si>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</si>
  <si>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</si>
  <si>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</si>
  <si>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</si>
  <si>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</si>
  <si>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</si>
  <si>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</si>
  <si>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</si>
  <si>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</si>
  <si>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</si>
  <si>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</si>
  <si>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</si>
  <si>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</si>
  <si>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</si>
  <si>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</si>
  <si>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</si>
  <si>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</si>
  <si>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</si>
  <si>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2.1.4. Folyamatban lévő forgalomképes ingatlan beruházás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</si>
  <si>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</si>
  <si>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</si>
  <si>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</si>
  <si>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</si>
  <si>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</si>
  <si>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</si>
  <si>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</si>
  <si>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</si>
  <si>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</si>
  <si>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</si>
  <si>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</si>
  <si>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</si>
  <si>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</si>
  <si>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</si>
  <si>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</si>
  <si>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</si>
  <si>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</si>
  <si>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</si>
  <si>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</si>
  <si>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</si>
  <si>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</si>
  <si>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</si>
  <si>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</si>
  <si>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</si>
  <si>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</si>
  <si>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</si>
  <si>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</si>
  <si>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</si>
  <si>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</si>
  <si>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2. Forgalomképes gépek, berendezések és felszerelések  (99+102)</t>
  </si>
  <si>
    <t>98.</t>
  </si>
  <si>
    <t>2.1. Forgalomképes gépek, berendezések és felszerelések állománya  (100+101)</t>
  </si>
  <si>
    <t>99.</t>
  </si>
  <si>
    <t>2.1.1.  Értékkel nyilvántartott forgalomképes gép, berendezés és felszerelés</t>
  </si>
  <si>
    <t>100.</t>
  </si>
  <si>
    <t>2.1.2.  0-ig leírt forgalomképes gép, berendezés és felszerelés</t>
  </si>
  <si>
    <t>101.</t>
  </si>
  <si>
    <t>2.2. Folyamatban lévő forgalomképes  gép, berendezés beruházása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</si>
  <si>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</si>
  <si>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</si>
  <si>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</si>
  <si>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</si>
  <si>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</si>
  <si>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</si>
  <si>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</si>
  <si>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</si>
  <si>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</si>
  <si>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</si>
  <si>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</si>
  <si>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</si>
  <si>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</si>
  <si>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 sz. melléklet Bevételek táblázat 6. oszlop 11 sora =</t>
  </si>
  <si>
    <t>1. sz. melléklet Bevételek táblázat 6. oszlop 12 sora =</t>
  </si>
  <si>
    <t>1. sz. melléklet Kiadások táblázat 6. oszlop 6 sora =</t>
  </si>
  <si>
    <t>1. sz. melléklet Kiadások táblázat 6. oszlop 7 sora =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</si>
  <si>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</si>
  <si>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</si>
  <si>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</si>
  <si>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</si>
  <si>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</si>
  <si>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</si>
  <si>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</si>
  <si>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</si>
  <si>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</si>
  <si>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</si>
  <si>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</si>
  <si>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</si>
  <si>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</si>
  <si>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</si>
  <si>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</si>
  <si>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</si>
  <si>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</si>
  <si>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</si>
  <si>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2. Forgalomképes járművek   (119+122)</t>
  </si>
  <si>
    <t>118.</t>
  </si>
  <si>
    <t>2.1. Forgalomképes járművek állománya  (120+121)</t>
  </si>
  <si>
    <t>119.</t>
  </si>
  <si>
    <t>2.1.1.1.  Értékkel nyilvántartott forgalomképes járművek</t>
  </si>
  <si>
    <t>120.</t>
  </si>
  <si>
    <t>2.1.1.2.  0-ig leírt forgalomképes járművek</t>
  </si>
  <si>
    <t>121.</t>
  </si>
  <si>
    <t>2.2. Folyamatban lévő forgalomképes  járművek beruházása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</si>
  <si>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</si>
  <si>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</si>
  <si>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</si>
  <si>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</si>
  <si>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</si>
  <si>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</si>
  <si>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</si>
  <si>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1. Forgalomképes tenyészállatok   (127+130)</t>
  </si>
  <si>
    <t>126.</t>
  </si>
  <si>
    <t>1.1. Forgalomképes tenyészállatok állománya  (128+129)</t>
  </si>
  <si>
    <t>127.</t>
  </si>
  <si>
    <t>1.1.1.  Értékkel nyilvántartott forgalomképes tenyészállatok</t>
  </si>
  <si>
    <t>128.</t>
  </si>
  <si>
    <t>1.1.2.  0-ig leírt forgalomképes tenyészállatok</t>
  </si>
  <si>
    <t>129.</t>
  </si>
  <si>
    <t>1.2. Folyamatban lévő forgalomképes  tenyészállatok beruházása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</si>
  <si>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</si>
  <si>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</si>
  <si>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</si>
  <si>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</si>
  <si>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</si>
  <si>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III. Befektetett pénzügyi eszközök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</si>
  <si>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</si>
  <si>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</si>
  <si>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</si>
  <si>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</si>
  <si>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</si>
  <si>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</si>
  <si>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</si>
  <si>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2. Forgalomképes egyéb tartós részesedés</t>
  </si>
  <si>
    <t>137.</t>
  </si>
  <si>
    <t>3. Egyéb forgalomképes pénzügyi befektetések  (139+…+142)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</si>
  <si>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</si>
  <si>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</si>
  <si>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</si>
  <si>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</si>
  <si>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</si>
  <si>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</si>
  <si>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</si>
  <si>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</si>
  <si>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</si>
  <si>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</si>
  <si>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</si>
  <si>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</si>
  <si>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</si>
  <si>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</si>
  <si>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</si>
  <si>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</si>
  <si>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</si>
  <si>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</si>
  <si>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</si>
  <si>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</si>
  <si>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</si>
  <si>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</si>
  <si>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</si>
  <si>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</si>
  <si>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</si>
  <si>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</si>
  <si>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</si>
  <si>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</si>
  <si>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</si>
  <si>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</si>
  <si>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</si>
  <si>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</si>
  <si>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</si>
  <si>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</si>
  <si>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</si>
  <si>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</si>
  <si>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</si>
  <si>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</si>
  <si>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</si>
  <si>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</si>
  <si>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</si>
  <si>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</si>
  <si>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</si>
  <si>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</si>
  <si>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</si>
  <si>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</si>
  <si>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</si>
  <si>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</si>
  <si>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</si>
  <si>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</si>
  <si>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2. Forgalomképes  üzemeltetésre átadott, konc. adott, vagyonkezelésbe vett eszközök               (165+168+171+174)</t>
  </si>
  <si>
    <t>164.</t>
  </si>
  <si>
    <t>2.1. Forgalomképes (üzemelt. kezelésre  konc. adott, vagyonk. vett épület, építmény) (166+167)</t>
  </si>
  <si>
    <t>165.</t>
  </si>
  <si>
    <t>2.1.1.  Értékkel nyilvántartott forgalomképes üzem.adott épület, építmény</t>
  </si>
  <si>
    <t>166.</t>
  </si>
  <si>
    <t>2.1.2.  0-ig leírt forgalomképes üzem.adott épület, építmény</t>
  </si>
  <si>
    <t>167.</t>
  </si>
  <si>
    <t>2.2. Forgalomképes  üzemelt, konc. adott, vagyonk. vett gép, ber., felsz. (169+170)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</si>
  <si>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</si>
  <si>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</si>
  <si>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</si>
  <si>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</si>
  <si>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</si>
  <si>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2.3. Forgalomképes  üzemelt, konc. adott, vagyonk. vett járművek  (172+173)</t>
  </si>
  <si>
    <t>171.</t>
  </si>
  <si>
    <t>2.3.1.  Értékkel nyilvántartott forgalomképes üzem. adott járművek</t>
  </si>
  <si>
    <t>172.</t>
  </si>
  <si>
    <t>2.3.2.  0-ig leírt forgalomképes. üzem.adott járművek</t>
  </si>
  <si>
    <t>173.</t>
  </si>
  <si>
    <t>2.4. Forgalomképes  üzemelt, konc. adott, vagyonk. vett tenyészállatok  (175+176)</t>
  </si>
  <si>
    <t>174.</t>
  </si>
  <si>
    <t>2.4.1.  Értékkel nyilvántartott forgalomképes üzem. adott tenyészállatok</t>
  </si>
  <si>
    <t>175.</t>
  </si>
  <si>
    <t>2.4.2.  0-ig leírt forgalomképes üzem.adott tenyészállatok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</si>
  <si>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</si>
  <si>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</si>
  <si>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</si>
  <si>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</si>
  <si>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</si>
  <si>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</si>
  <si>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</si>
  <si>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</si>
  <si>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</si>
  <si>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</si>
  <si>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</si>
  <si>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</si>
  <si>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</si>
  <si>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</si>
  <si>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</si>
  <si>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</si>
  <si>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</si>
  <si>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</si>
  <si>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</si>
  <si>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</si>
  <si>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</si>
  <si>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</si>
  <si>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</si>
  <si>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</si>
  <si>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</si>
  <si>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</si>
  <si>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</si>
  <si>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</si>
  <si>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</si>
  <si>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</si>
  <si>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</si>
  <si>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</si>
  <si>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</si>
  <si>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</si>
  <si>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</si>
  <si>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</si>
  <si>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</si>
  <si>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</si>
  <si>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</si>
  <si>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</si>
  <si>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</si>
  <si>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</si>
  <si>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</si>
  <si>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</si>
  <si>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</si>
  <si>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</si>
  <si>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</si>
  <si>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</si>
  <si>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</si>
  <si>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</si>
  <si>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</si>
  <si>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</si>
  <si>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</si>
  <si>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</si>
  <si>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</si>
  <si>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</si>
  <si>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</si>
  <si>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</si>
  <si>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</si>
  <si>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</si>
  <si>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</si>
  <si>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</si>
  <si>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</si>
  <si>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</si>
  <si>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PÉNZESZKÖZÖK VÁLTOZÁSÁNAK LEVEZETÉSE</t>
  </si>
  <si>
    <t>Összeg  ( E Ft )</t>
  </si>
  <si>
    <t>Bevételek   ( + )</t>
  </si>
  <si>
    <t>Kiadások    ( -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</si>
  <si>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</si>
  <si>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</si>
  <si>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Központosított előirányzatokból támogatás</t>
  </si>
  <si>
    <t>1.5.</t>
  </si>
  <si>
    <t>Lakásfenntartási támogatás</t>
  </si>
  <si>
    <t>Lakáshoz jutás támogatása</t>
  </si>
  <si>
    <t>Adósságállomány mindösszesen:</t>
  </si>
  <si>
    <t>Tervezett 
(E Ft)</t>
  </si>
  <si>
    <t>Tényleges 
(E Ft)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</si>
  <si>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</si>
  <si>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</si>
  <si>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</si>
  <si>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</si>
  <si>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</si>
  <si>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</si>
  <si>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</si>
  <si>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</si>
  <si>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</si>
  <si>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</si>
  <si>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</si>
  <si>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</si>
  <si>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</si>
  <si>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</si>
  <si>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</si>
  <si>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</si>
  <si>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</si>
  <si>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</si>
  <si>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</si>
  <si>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</si>
  <si>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</si>
  <si>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</si>
  <si>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</si>
  <si>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</si>
  <si>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</si>
  <si>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</si>
  <si>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</si>
  <si>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</si>
  <si>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2013.</t>
  </si>
  <si>
    <t>Ellátottak térítési díjának méltányosságból történő elengedése</t>
  </si>
  <si>
    <t>Ellátottak kártérítésének méltányosságból történő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</si>
  <si>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</si>
  <si>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</si>
  <si>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</si>
  <si>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</si>
  <si>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</si>
  <si>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</si>
  <si>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</si>
  <si>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</si>
  <si>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Műk. célú kölcsön visszatérítése, igénybevétele</t>
  </si>
  <si>
    <t>Felhalm. célú kölcsön visszatérítése, igénybevétele</t>
  </si>
  <si>
    <t>KÖLTSÉGVETÉSI BEVÉTELEK ÖSSZESEN</t>
  </si>
  <si>
    <t>Előző évi várható pénzmaradvány. igénybevétele</t>
  </si>
  <si>
    <t xml:space="preserve">Rövid lejáratú hitelek felvétele </t>
  </si>
  <si>
    <t>Befektetési célú belf., külf. értékpapírok kibocsátása, ért.</t>
  </si>
  <si>
    <t>Működési célú kiadások</t>
  </si>
  <si>
    <t xml:space="preserve">   - személyi juttatásból céljellegű kiadás</t>
  </si>
  <si>
    <t xml:space="preserve">   - egyéb folyó kiadásokból céljellegű kiadás</t>
  </si>
  <si>
    <t>Felhalmozási célú pénzeszközát. Államháztart. kívülre</t>
  </si>
  <si>
    <t>KÖLTSÉGVETÉSI KIADÁSOK ÖSSZESEN</t>
  </si>
  <si>
    <t>Finanszírozási célú műveletek kiadása</t>
  </si>
  <si>
    <t xml:space="preserve">   Függő, átfutó, kiegyenlítő kiadások</t>
  </si>
  <si>
    <t>Éves létszám előirányzat (fő)</t>
  </si>
  <si>
    <t>KÖLTSÉGVETÉSI BEVÉTELEK ÖSSZESEN:</t>
  </si>
  <si>
    <t>KÖLTSÉGVETÉSI KIADÁSOK ÖSSZESEN:</t>
  </si>
  <si>
    <t>Forgatási célú pénzügyi műveletek egyenlege</t>
  </si>
  <si>
    <t>Egyéb aktív és passzív pénzügyi elszámolások összevont záró egyenlege (±)</t>
  </si>
  <si>
    <t>Vállalkozási tevékenység pénzforgalmi vállalkozási maradványa ( - )</t>
  </si>
  <si>
    <t>Tárgyévi helyesbített pénzmaradvány (1+2±3–4–5)</t>
  </si>
  <si>
    <t>Költségvetési pénzmaradvány (6±7±8)</t>
  </si>
  <si>
    <t>A vállalkozási maradványból alaptevékenység ellátására felhasznált összeg</t>
  </si>
  <si>
    <t>Módosított pénzmaradvány (9±10±11)</t>
  </si>
  <si>
    <t>Vállalkozási tevékenység működési célú bevételei</t>
  </si>
  <si>
    <t>Vállalkozási tevékenység felhalmozási célú bevételei</t>
  </si>
  <si>
    <t>Vállalkozási tevékenység működési célú kiadásai</t>
  </si>
  <si>
    <t>Vállalkozási tevékenység felhalmozási célú kiadásai</t>
  </si>
  <si>
    <t>Vállalkozási tevékenység forgatási célú finanszírozási és aktív pénzügyi kiadásai</t>
  </si>
  <si>
    <t>Vállalkozási tevékenység pénzforgalmi maradványa (A–B)</t>
  </si>
  <si>
    <t>Vállalkozási tevékenységet terhelő értékcsökkenési leírás</t>
  </si>
  <si>
    <t>Alaptevékenység ellátására felhasznált és felhasználni tervezett vállalkozási maradvány</t>
  </si>
  <si>
    <t xml:space="preserve">Vállalkozási tevékenység módosított pénzforgalmi vállalkozási maradványa (C–7–8±9) </t>
  </si>
  <si>
    <t>Vállalkozási tartalékba helyezhető összeg (C–8–9–E)</t>
  </si>
  <si>
    <t>A</t>
  </si>
  <si>
    <t>B</t>
  </si>
  <si>
    <t>C</t>
  </si>
  <si>
    <t>D</t>
  </si>
  <si>
    <t>E</t>
  </si>
  <si>
    <t>F</t>
  </si>
  <si>
    <t>1. sz. melléklet Bevételek táblázat 3. oszlop 8 sora =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</si>
  <si>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</si>
  <si>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</si>
  <si>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</si>
  <si>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>1. sz. melléklet Bevételek táblázat 5. oszlop 8 sora =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</si>
  <si>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</si>
  <si>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</si>
  <si>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</si>
  <si>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Bevételek táblázat 6. oszlop 8 sora =</t>
  </si>
  <si>
    <t>1. sz. melléklet Kiadások táblázat 3. oszlop 5 sora =</t>
  </si>
  <si>
    <t xml:space="preserve">2/a. számú melléklet 7. oszlop 13. sor + 2/b. számú melléklet 7. oszlop 11. sor </t>
  </si>
  <si>
    <t xml:space="preserve">2/a. számú melléklet 7. oszlop 25. sor + 2/b. számú melléklet 7. oszlop 22. sor </t>
  </si>
  <si>
    <t xml:space="preserve">2/a. számú melléklet 7. oszlop 26. sor + 2/b. számú melléklet 7. oszlop 23. sor </t>
  </si>
  <si>
    <t>1. sz. melléklet Kiadások táblázat 5. oszlop 5 sora =</t>
  </si>
  <si>
    <t xml:space="preserve">2/a. számú melléklet 8. oszlop 13. sor + 2/b. számú melléklet 8. oszlop 11. sor </t>
  </si>
  <si>
    <t xml:space="preserve">2/a. számú melléklet 8. oszlop 25. sor + 2/b. számú melléklet 8. oszlop 22. sor </t>
  </si>
  <si>
    <t xml:space="preserve">2/a. számú melléklet 8. oszlop 26. sor + 2/b. számú melléklet 8. oszlop 23. sor </t>
  </si>
  <si>
    <t>1. sz. melléklet Kiadások táblázat 6. oszlop 5 sora =</t>
  </si>
  <si>
    <t xml:space="preserve">2/a. számú melléklet 9. oszlop 13. sor + 2/b. számú melléklet 9. oszlop 11. sor </t>
  </si>
  <si>
    <t xml:space="preserve">2/a. számú melléklet 9. oszlop 25. sor + 2/b. számú melléklet 9. oszlop 22. sor </t>
  </si>
  <si>
    <t xml:space="preserve">2/a. számú melléklet 9. oszlop 26. sor + 2/b. számú melléklet 9. oszlop 23. sor 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</si>
  <si>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</si>
  <si>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</si>
  <si>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</si>
  <si>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</si>
  <si>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</si>
  <si>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</si>
  <si>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</si>
  <si>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</si>
  <si>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</si>
  <si>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</si>
  <si>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</si>
  <si>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</si>
  <si>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>FORRÁSOK ÖSSZESEN  (04+11+27)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</si>
  <si>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</si>
  <si>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</si>
  <si>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</si>
  <si>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</si>
  <si>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</si>
  <si>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</si>
  <si>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</si>
  <si>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</si>
  <si>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</si>
  <si>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</si>
  <si>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</si>
  <si>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</si>
  <si>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</si>
  <si>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</si>
  <si>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</si>
  <si>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</si>
  <si>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</si>
  <si>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</si>
  <si>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</si>
  <si>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</si>
  <si>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</si>
  <si>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</si>
  <si>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</si>
  <si>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</si>
  <si>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</si>
  <si>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</si>
  <si>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</si>
  <si>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</si>
  <si>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</si>
  <si>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</si>
  <si>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1.1. Költségvetési elszámolási számla</t>
  </si>
  <si>
    <t>243.</t>
  </si>
  <si>
    <t>1.2. Adóbeszedéssel kapcsolatos számlál</t>
  </si>
  <si>
    <t>244.</t>
  </si>
  <si>
    <t>1.3. Költségvetési elszámolási számla</t>
  </si>
  <si>
    <t>245.</t>
  </si>
  <si>
    <t>1.4. Lakásépítés és vásárlás munkáltatói támogatás számla</t>
  </si>
  <si>
    <t>246.</t>
  </si>
  <si>
    <t>1.5. Részben önálló költségvetési szervek bankszámlái</t>
  </si>
  <si>
    <t>247.</t>
  </si>
  <si>
    <t>1.6. Kihelyezett költségvetési elszámolásai számla</t>
  </si>
  <si>
    <t>248.</t>
  </si>
  <si>
    <t>1.7. Önkormányzati kincstári finanszírozási elszámolási számla</t>
  </si>
  <si>
    <t>249.</t>
  </si>
  <si>
    <t>1.8.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</si>
  <si>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</si>
  <si>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</si>
  <si>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</si>
  <si>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</si>
  <si>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</si>
  <si>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</si>
  <si>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</si>
  <si>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</si>
  <si>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</si>
  <si>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</si>
  <si>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</si>
  <si>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</si>
  <si>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</si>
  <si>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</si>
  <si>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</si>
  <si>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</si>
  <si>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</si>
  <si>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</si>
  <si>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</si>
  <si>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</si>
  <si>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</si>
  <si>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</si>
  <si>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</si>
  <si>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</si>
  <si>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</si>
  <si>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állományi 
érték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</si>
  <si>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</si>
  <si>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</si>
  <si>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</si>
  <si>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</si>
  <si>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</si>
  <si>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</si>
  <si>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</si>
  <si>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</si>
  <si>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</si>
  <si>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</si>
  <si>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</si>
  <si>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</si>
  <si>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</si>
  <si>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</si>
  <si>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</si>
  <si>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>1. sz. melléklet Bevételek táblázat 3. oszlop 11 sora =</t>
  </si>
  <si>
    <t>1. sz. melléklet Bevételek táblázat 3. oszlop 12 sora =</t>
  </si>
  <si>
    <t>1. sz. melléklet Bevételek táblázat 5. oszlop 11 sora =</t>
  </si>
  <si>
    <t>1. sz. melléklet Bevételek táblázat 5. oszlop 12 sora =</t>
  </si>
  <si>
    <t>1. sz. melléklet Kiadások táblázat 3. oszlop 6 sora =</t>
  </si>
  <si>
    <t>1. sz. melléklet Kiadások táblázat 3. oszlop 7 sora =</t>
  </si>
  <si>
    <t>1. sz. melléklet Kiadások táblázat 5. oszlop 6 sora =</t>
  </si>
  <si>
    <t>1. sz. melléklet Kiadások táblázat 5. oszlop 7 sora =</t>
  </si>
  <si>
    <t>Zárszámadási rendelet űrlapjainak összefüggései: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</si>
  <si>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</si>
  <si>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</si>
  <si>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</si>
  <si>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</si>
  <si>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</si>
  <si>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</si>
  <si>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</si>
  <si>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</si>
  <si>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</si>
  <si>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</si>
  <si>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</si>
  <si>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</si>
  <si>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</si>
  <si>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</si>
  <si>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</si>
  <si>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</si>
  <si>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</si>
  <si>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</si>
  <si>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</si>
  <si>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</si>
  <si>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</si>
  <si>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</si>
  <si>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</si>
  <si>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</si>
  <si>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</si>
  <si>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</si>
  <si>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Összes vállalt kötelezettség</t>
  </si>
  <si>
    <t>Még fennálló kötelezettség</t>
  </si>
  <si>
    <t>10=(6+…+9)</t>
  </si>
  <si>
    <t>Támogatott szervezet neve</t>
  </si>
  <si>
    <t>Támogatás célja</t>
  </si>
  <si>
    <t xml:space="preserve"> I. Költségvetési tartalékok</t>
  </si>
  <si>
    <t>II. Vállalkozási tartalékok</t>
  </si>
  <si>
    <t xml:space="preserve">  I. Hosszú lejáratú kötelezettségek</t>
  </si>
  <si>
    <t xml:space="preserve"> II. Rövid lejáratú kötelezettségek</t>
  </si>
  <si>
    <t>III. Egyéb passzív pénzügyi elszámolások</t>
  </si>
  <si>
    <t>Központi támogatás</t>
  </si>
  <si>
    <t>Egyéb</t>
  </si>
  <si>
    <t xml:space="preserve">Támogatásértékű működési bevételek </t>
  </si>
  <si>
    <t xml:space="preserve">Támogatásértékű felhalmozási bevételek </t>
  </si>
  <si>
    <t>II. Felhalmozási és tőke jellegű kiadások (2.1+…+2.4)</t>
  </si>
  <si>
    <t>III. Tartalékok (3.1+3.2)</t>
  </si>
  <si>
    <t>IV. Egyéb kiadások</t>
  </si>
  <si>
    <t>Kiadási jogcím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</si>
  <si>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</si>
  <si>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</si>
  <si>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</si>
  <si>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</si>
  <si>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</si>
  <si>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</si>
  <si>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</si>
  <si>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</si>
  <si>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</si>
  <si>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</si>
  <si>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</si>
  <si>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</si>
  <si>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</si>
  <si>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</si>
  <si>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</si>
  <si>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</si>
  <si>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</si>
  <si>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</si>
  <si>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</si>
  <si>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</si>
  <si>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</si>
  <si>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</si>
  <si>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</si>
  <si>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</si>
  <si>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</si>
  <si>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</si>
  <si>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</si>
  <si>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</si>
  <si>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</si>
  <si>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</si>
  <si>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</si>
  <si>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</si>
  <si>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</si>
  <si>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</si>
  <si>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Személyi  juttatások</t>
  </si>
  <si>
    <t>Munkaadókat terhelő járulékok</t>
  </si>
  <si>
    <t>Dologi  kiadások</t>
  </si>
  <si>
    <t>Ellátottak pénzbeli juttatása</t>
  </si>
  <si>
    <t>Tartalékok</t>
  </si>
  <si>
    <t>Összesen</t>
  </si>
  <si>
    <t>Összesen:</t>
  </si>
  <si>
    <t>Cím neve, száma</t>
  </si>
  <si>
    <t>01</t>
  </si>
  <si>
    <t>Alcím neve, száma</t>
  </si>
  <si>
    <t xml:space="preserve">  ………...…………        </t>
  </si>
  <si>
    <t>--------</t>
  </si>
  <si>
    <t>Ezer forintban !</t>
  </si>
  <si>
    <t>Előirányzat-csoport</t>
  </si>
  <si>
    <t>Kiemelt előirány-zat</t>
  </si>
  <si>
    <t>Előirányzat-csoport, kiemelt előirányzat megnevezése</t>
  </si>
  <si>
    <t>száma</t>
  </si>
  <si>
    <t>Bevételek</t>
  </si>
  <si>
    <t>Intézményi működési bevételek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</si>
  <si>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</si>
  <si>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</si>
  <si>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</si>
  <si>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</si>
  <si>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</si>
  <si>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Normatív állami hozzájárulás</t>
  </si>
  <si>
    <t>Működésképtelen önkormányzatok tám.</t>
  </si>
  <si>
    <t>Normatív kötött felhasználású támogatás</t>
  </si>
  <si>
    <t>Címzett támogatás</t>
  </si>
  <si>
    <t>Céltámogatás</t>
  </si>
  <si>
    <t>Egyéb központi támogatás</t>
  </si>
  <si>
    <t>EU támogatás</t>
  </si>
  <si>
    <t>Pénzforgalom nélküli bevételek</t>
  </si>
  <si>
    <t>Kiadások</t>
  </si>
  <si>
    <t>Felhalmozási célú kiadások</t>
  </si>
  <si>
    <t>Egyéb fejlesztési célú kiadások</t>
  </si>
  <si>
    <t>Általános tartalék</t>
  </si>
  <si>
    <t>Céltartalék</t>
  </si>
  <si>
    <t>Egyéb kiadások</t>
  </si>
  <si>
    <t xml:space="preserve">KIADÁSOK ÖSSZESEN: </t>
  </si>
  <si>
    <t>Önkormányzati támogatás</t>
  </si>
  <si>
    <t>02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</si>
  <si>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</si>
  <si>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</si>
  <si>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</si>
  <si>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</si>
  <si>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</si>
  <si>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</si>
  <si>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</si>
  <si>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</si>
  <si>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</si>
  <si>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</si>
  <si>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</si>
  <si>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</si>
  <si>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</si>
  <si>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Polgármesteri hivatal igazgatási feladatok</t>
  </si>
  <si>
    <t>Települési vízellátás</t>
  </si>
  <si>
    <t>Közvilágítási feladatok</t>
  </si>
  <si>
    <t>Szennyvízelvezetés</t>
  </si>
  <si>
    <t>Települési hulladékkezelés</t>
  </si>
  <si>
    <t>Rendszeres szociális segély</t>
  </si>
  <si>
    <t>Eseti segély</t>
  </si>
  <si>
    <t>Sor-
szám</t>
  </si>
  <si>
    <t>............................</t>
  </si>
  <si>
    <t>Összesen (1+6)</t>
  </si>
  <si>
    <t xml:space="preserve">Hitel, kölcsön </t>
  </si>
  <si>
    <t xml:space="preserve">Rövid lejáratú </t>
  </si>
  <si>
    <t>Hosszú lejáratú</t>
  </si>
  <si>
    <t>Önkormányzatok sajátos felhalmozási és tőkebevételei</t>
  </si>
  <si>
    <t>Tárgyi eszközök, immateriális javak értékesítése</t>
  </si>
  <si>
    <t>Pénzügyi befektetések bevételei</t>
  </si>
  <si>
    <t>Illetékek</t>
  </si>
  <si>
    <t>Előző évi pénzmaradvány igénybevétele</t>
  </si>
  <si>
    <t>Előző évi vállalkozási eredmény igénybevétele</t>
  </si>
  <si>
    <t>Működésképtelen önkormányzatok támogatása</t>
  </si>
  <si>
    <t>Felújítás</t>
  </si>
  <si>
    <t>Pénzügyi befektetések kiadásai</t>
  </si>
  <si>
    <t>Társadalom- és szociálpolitikai juttatások</t>
  </si>
  <si>
    <t>Támogatások, kiegészítések</t>
  </si>
  <si>
    <t>Kiegészítő támogatás (egyéb)</t>
  </si>
  <si>
    <t>Kölcsön-
nyújtás
éve</t>
  </si>
  <si>
    <t xml:space="preserve">Lejárat
éve </t>
  </si>
  <si>
    <t>Egyéb folyó kiadások</t>
  </si>
  <si>
    <t>EU-s támogatásból megvalósuló projektek kiadásai</t>
  </si>
  <si>
    <t>Önkormányzatok sajátos működési bevételei</t>
  </si>
  <si>
    <t>Véglegesen átvett pénzeszk.</t>
  </si>
  <si>
    <t>Cél-, címzett támogatás</t>
  </si>
  <si>
    <t>Intézményi beruházás</t>
  </si>
  <si>
    <t>Költségvetési szervek támogatása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</si>
  <si>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</si>
  <si>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</si>
  <si>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</si>
  <si>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</si>
  <si>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</si>
  <si>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</si>
  <si>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</si>
  <si>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</si>
  <si>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</si>
  <si>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5.3.</t>
  </si>
  <si>
    <t>6.1.</t>
  </si>
  <si>
    <t>6.2.</t>
  </si>
  <si>
    <t>Színházi támogatás</t>
  </si>
  <si>
    <t>Kiegészítő támogatás</t>
  </si>
  <si>
    <t>OEP-től átvett pénzeszköz</t>
  </si>
  <si>
    <t>6.1.1.</t>
  </si>
  <si>
    <t>6.1.2.</t>
  </si>
  <si>
    <t>6.1.3.</t>
  </si>
  <si>
    <t>6.1.4.</t>
  </si>
  <si>
    <t>Elkülönített állami pénzalapoktól átvett pénzeszköz</t>
  </si>
  <si>
    <t>7.1.</t>
  </si>
  <si>
    <t>7.2.</t>
  </si>
  <si>
    <t>I. Önkormányzat működési bevételei (2+3)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</si>
  <si>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</si>
  <si>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</si>
  <si>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</si>
  <si>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</si>
  <si>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</si>
  <si>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</si>
  <si>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</si>
  <si>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</si>
  <si>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</si>
  <si>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</si>
  <si>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</si>
  <si>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</si>
  <si>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</si>
  <si>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</si>
  <si>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</si>
  <si>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Rendszeres gyermekvédelmi támogatás</t>
  </si>
  <si>
    <t>Ápolási díj</t>
  </si>
  <si>
    <t>Temetési segély</t>
  </si>
  <si>
    <t>Civil szervezetek támogatása</t>
  </si>
  <si>
    <t>A helyi adókból biztosított kedvezményeket, mentességeket, adónemenként kell feltüntetni.</t>
  </si>
  <si>
    <t>Társfinanszírozás</t>
  </si>
  <si>
    <t>Kiadások összesen:</t>
  </si>
  <si>
    <t>I.   Immateriális javak</t>
  </si>
  <si>
    <t>II.  Tárgyi eszközök</t>
  </si>
  <si>
    <t>Cél- címzett támogatás</t>
  </si>
  <si>
    <t>Garancia és kezességvállalásból származó kifizetés</t>
  </si>
  <si>
    <t>Támogatásértékű működési kiadás</t>
  </si>
  <si>
    <t>Felhalmozási célú pénzeszközátadás államháztartáson kívülre</t>
  </si>
  <si>
    <t>Támogatásértékű felhalmozási kiadás</t>
  </si>
  <si>
    <t>6.3.</t>
  </si>
  <si>
    <t>Egyéb kvi szervtől átvett támogatás</t>
  </si>
  <si>
    <t>Működési célú pénzeszköz átvétel államháztartáson kívülről</t>
  </si>
  <si>
    <t>6.4.</t>
  </si>
  <si>
    <t>Felhalmozási célú pénzeszk. átvétel államháztartáson kívülről</t>
  </si>
  <si>
    <t>Egyéb saját bevétel</t>
  </si>
  <si>
    <t>Általános forgalmi adó-bevételek, visszatérülések</t>
  </si>
  <si>
    <t>Hozam- és kamatbevételek</t>
  </si>
  <si>
    <t>Felhalmozási célú pénzeszközátv. államh. kívülről</t>
  </si>
  <si>
    <t>Támogatásértékű bevételek</t>
  </si>
  <si>
    <t>Pénzmaradvány átadás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</si>
  <si>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</si>
  <si>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</si>
  <si>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</si>
  <si>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</si>
  <si>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</si>
  <si>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</si>
  <si>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</si>
  <si>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</si>
  <si>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2.6.</t>
  </si>
  <si>
    <t>1.12.</t>
  </si>
  <si>
    <t>Működési célú pénzeszközát. államháztartáson kívülre</t>
  </si>
  <si>
    <t>Működési célú pénzeszközát. államháztart. kívülre</t>
  </si>
  <si>
    <t>Támogatásértékű bev.</t>
  </si>
  <si>
    <t>Támogatásértékű műk.kiadás</t>
  </si>
  <si>
    <t>Társadalom- és szociálpol. jutt.</t>
  </si>
  <si>
    <t>4.4.</t>
  </si>
  <si>
    <t>4.5.</t>
  </si>
  <si>
    <t>4.6.</t>
  </si>
  <si>
    <t>4.7.</t>
  </si>
  <si>
    <t>4.7.1.</t>
  </si>
  <si>
    <t>4.7.2.</t>
  </si>
  <si>
    <t>4.7.3.</t>
  </si>
  <si>
    <t>Források</t>
  </si>
  <si>
    <t>Saját erő</t>
  </si>
  <si>
    <t>EU-s forrás</t>
  </si>
  <si>
    <t>Hitel</t>
  </si>
  <si>
    <t>Egyéb forrás</t>
  </si>
  <si>
    <t>Évenkénti üteme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</si>
  <si>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</si>
  <si>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</si>
  <si>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</si>
  <si>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</si>
  <si>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</si>
  <si>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Kiadások, költségek</t>
  </si>
  <si>
    <t>Összes bevétel,
kiadás</t>
  </si>
  <si>
    <t>13=(12/3)</t>
  </si>
  <si>
    <t>12=(10+11)</t>
  </si>
  <si>
    <t>Támogatott neve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</si>
  <si>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</si>
  <si>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</si>
  <si>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Véglegesen átvett pénzeszközök</t>
  </si>
  <si>
    <t>Támogatásértékű működési bevételek</t>
  </si>
  <si>
    <t>Támogatásértékű felhalmozási bevételek</t>
  </si>
  <si>
    <t>Működési célú pénzeszközátvétel</t>
  </si>
  <si>
    <t>Felhalmozási célú pénzeszközátvétel</t>
  </si>
  <si>
    <t>Működési célú pénzmaradvány átadás</t>
  </si>
  <si>
    <t>Felhalmozási célú pénzmaradvány átadás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</si>
  <si>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</si>
  <si>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</si>
  <si>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</si>
  <si>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</si>
  <si>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</si>
  <si>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</si>
  <si>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</si>
  <si>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</si>
  <si>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Módosított előirányzat</t>
  </si>
  <si>
    <t>Teljesítés</t>
  </si>
  <si>
    <t>Egyéb fejlesztési támogatás</t>
  </si>
  <si>
    <t>Pénzügyi befektetésekből származó bevétel</t>
  </si>
  <si>
    <t>EU-s támogatásból származó bevétel</t>
  </si>
  <si>
    <r>
      <t xml:space="preserve">V. Támogatási kölcsön visszatérítése, igénybevétele  </t>
    </r>
    <r>
      <rPr>
        <sz val="8"/>
        <rFont val="Times New Roman CE"/>
        <family val="0"/>
      </rPr>
      <t>(7.1+7.2)</t>
    </r>
  </si>
  <si>
    <t>Működési célú  kölcsön visszatérítése, igénybevétele</t>
  </si>
  <si>
    <t>Felhalmozási célú  kölcsön visszatérítése, igénybevétele</t>
  </si>
  <si>
    <t>KÖLTSÉGVETÉSI BEVÉTELEK ÖSSZESEN: (1+4+5+6+7)</t>
  </si>
  <si>
    <t xml:space="preserve">VI. Előző évi várható pénzmaradvány igénybevétele </t>
  </si>
  <si>
    <t>VIII. Finanszírozási célú műveletek bevétele (11.1+…+11.6)</t>
  </si>
  <si>
    <t>Likvid hitelek felvétele</t>
  </si>
  <si>
    <t>Forgatási célú belföldi értékpapírok kibocsátása, értékesítése</t>
  </si>
  <si>
    <t>11.5.</t>
  </si>
  <si>
    <t>Befektetési célú belföldi, külföldi értékpapírok kibocsátása, ért.</t>
  </si>
  <si>
    <t>11.6.</t>
  </si>
  <si>
    <t>BEVÉTELEK ÖSSZESEN: (8+9+10+11)</t>
  </si>
  <si>
    <r>
      <t xml:space="preserve">I. Működési célú kiadások </t>
    </r>
    <r>
      <rPr>
        <sz val="8"/>
        <rFont val="Times New Roman CE"/>
        <family val="0"/>
      </rPr>
      <t>(1.1+…+1.12)</t>
    </r>
  </si>
  <si>
    <t>Dologi  kiadások*</t>
  </si>
  <si>
    <t>Felújítás*</t>
  </si>
  <si>
    <t>Intézményi beruházási kiadások*</t>
  </si>
  <si>
    <r>
      <t xml:space="preserve">III. Tartalékok </t>
    </r>
    <r>
      <rPr>
        <sz val="8"/>
        <rFont val="Times New Roman CE"/>
        <family val="0"/>
      </rPr>
      <t>(3.1+...+3.2)</t>
    </r>
  </si>
  <si>
    <t>IV.  Egyéb kiadások</t>
  </si>
  <si>
    <t>KÖLTSÉGVETÉSI KIADÁSOK ÖSSZESEN (1+2+3+4)</t>
  </si>
  <si>
    <t>VI. Finanszírozási célú műveletek kiadásai (6.1+…+6.6)</t>
  </si>
  <si>
    <t>Rövid lejáratú hitelek törlesztése</t>
  </si>
  <si>
    <t>Likvid hitelek törlesztése</t>
  </si>
  <si>
    <t>Hosszú lejáratú hitelek törlesztése</t>
  </si>
  <si>
    <t>Forgatási célú belföldi értékpapírok beváltása, vásárlása</t>
  </si>
  <si>
    <t>6.5.</t>
  </si>
  <si>
    <t>Befektetési célú belföldi, külföldi értékpapírok vásárlása bevált.</t>
  </si>
  <si>
    <t>6.6.</t>
  </si>
  <si>
    <t xml:space="preserve"> KIADÁSOK ÖSSZESEN: (5+6)</t>
  </si>
  <si>
    <t>A   * -gal jelölt jogcím-csoporton belüli kiadásokat ÁFA-val együtt  célszerű tervezni, illetve bemutatni.</t>
  </si>
  <si>
    <t>KÖLTSÉGVETÉSI BEVÉTELEK ÉS KIADÁSOK EGYENLEGE</t>
  </si>
  <si>
    <t>Költségvetési hiány, többlet ( költségvetési bevételek 8. sor - költségvetési kiadások 5. sor) (+/-)</t>
  </si>
  <si>
    <t>FINANSZÍROZÁSI CÉLÚ BEVÉTELEK ÉS KIADÁSOK EGYENLEGE</t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</si>
  <si>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</si>
  <si>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Finanszírozási célú műv. bevételei (1. sz. mell.1. sz. táblázat 11. sor)</t>
  </si>
  <si>
    <t>Finanszírozási célú műv. kiadásai (1. sz. mell .2. sz. táblázat 6. sor)</t>
  </si>
  <si>
    <t>I. Működési célú bevételek és kiadások mérlege
(Önkormányzati szinten)</t>
  </si>
  <si>
    <t>Működési célú kölcsön visszatér., igényb.</t>
  </si>
  <si>
    <t>…stb.</t>
  </si>
  <si>
    <t>Működési célú kamatkiadások</t>
  </si>
  <si>
    <t>Előző évi műk. célú pénzm. igénybev.</t>
  </si>
  <si>
    <t>Előző évi váll. eredm. igénybev.</t>
  </si>
  <si>
    <t>Forg. célú belf. értékpapírok beváltása</t>
  </si>
  <si>
    <t>Forgatási célú értékpapírok vásárlása</t>
  </si>
  <si>
    <t>Forg. célú belf. értékpapírok kibocsátása</t>
  </si>
  <si>
    <t>Bef. célú belföldi értékpap. beváltása</t>
  </si>
  <si>
    <t>Forgatási célú értékpapírok értékesítése</t>
  </si>
  <si>
    <t>Bef. célú értékpapírok vásárlása</t>
  </si>
  <si>
    <t>Bef. célú belföldi értékpap. kibocsátása</t>
  </si>
  <si>
    <t>Bef. célú külföldi értékpapírok beváltása</t>
  </si>
  <si>
    <t>Bef. célú értékpapírok értékesítése</t>
  </si>
  <si>
    <t>Bef. célú külföldi értékpapírok kibocsátása</t>
  </si>
  <si>
    <t>Finanszírozási bevételek (16+…+24)</t>
  </si>
  <si>
    <t>ÖSSZES BEVÉTEL (13+14+15+25)</t>
  </si>
  <si>
    <t>ÖSSZES KIADÁS (13+25)</t>
  </si>
  <si>
    <t>Önkormányzatok sajátos felham. bevételei</t>
  </si>
  <si>
    <t>Felhalm. célú pénzeszközátadás</t>
  </si>
  <si>
    <t>EU-s támogatásból megvalósuló projekt</t>
  </si>
  <si>
    <t>Felhalmozási célú kamatkiadások</t>
  </si>
  <si>
    <t>EU-s támogatásból származó forrás</t>
  </si>
  <si>
    <t>Előző évi felh. célú pénzm. igénybev.</t>
  </si>
  <si>
    <t>Finansírozási célú bev. (13+…+21)</t>
  </si>
  <si>
    <t>Finansírozási célú kiad. (12+...+21)</t>
  </si>
  <si>
    <t>BEVÉTELEK ÖSSZESEN (11+12+22)</t>
  </si>
  <si>
    <t>KIADÁSOK ÖSSZESEN (11+22)</t>
  </si>
  <si>
    <t xml:space="preserve">I. Önkormányzat működési bevételei </t>
  </si>
  <si>
    <t>III. Felhalmozási és tőkejellegű bevételek (3.1+…+3.3)</t>
  </si>
  <si>
    <t>IV. Véglegesen átvett pénzeszközök (4.1+...+4.4)</t>
  </si>
  <si>
    <t>V. Támogatási kölcsön visszatérítése, igénybevétele (5.1+5.2)</t>
  </si>
  <si>
    <t>Működési célú kölcsön visszatérítése, igénybevétele</t>
  </si>
  <si>
    <t>Felhalmozási célú kölcsön visszatérítése, igénybevétele</t>
  </si>
  <si>
    <t>KÖLTSÉGVETÉSI BEVÉTELEK ÖSSZESEN: (1+2+3+4+5)</t>
  </si>
  <si>
    <t>VI. Előző évi várható pénzmaradvány igénybevétele</t>
  </si>
  <si>
    <t xml:space="preserve">8. </t>
  </si>
  <si>
    <t>VII. Finanszírozási célú műveletek bevételei</t>
  </si>
  <si>
    <t>BEVÉTELEK ÖSSZESEN (6+7+8)</t>
  </si>
  <si>
    <t>I. Működési célú kiadások (1.1+…+1.6)</t>
  </si>
  <si>
    <t>Felújítás (áfával)</t>
  </si>
  <si>
    <t>Intézményi beruházási kiadások (áfával)</t>
  </si>
  <si>
    <t>KÖLTSÉGVETÉSI KIADÁSOK ÖSSZESEN: (1+2+3+4)</t>
  </si>
  <si>
    <t>V. Finanszírozási célú műveletek kiadásai</t>
  </si>
  <si>
    <t>KIADÁSOK ÖSSZESEN: (5+6)</t>
  </si>
  <si>
    <t>Eredeti</t>
  </si>
  <si>
    <t>Módosított</t>
  </si>
  <si>
    <t>előirányzat</t>
  </si>
  <si>
    <t>Garancia- és kezességváll. kiadás</t>
  </si>
  <si>
    <t>7=(4+6)</t>
  </si>
  <si>
    <t>Kötelezettség
jogcíme</t>
  </si>
  <si>
    <t>Kötelezettség- 
vállalás 
éve</t>
  </si>
  <si>
    <t>Kötelezettségek a következő években</t>
  </si>
  <si>
    <t>Működési célú
hiteltörlesztés (tőke+kamat)</t>
  </si>
  <si>
    <t>Felhalmozási célú
hiteltörlesztés (tőke+kamat)</t>
  </si>
  <si>
    <t>Tervezett</t>
  </si>
  <si>
    <t>Tényleges</t>
  </si>
  <si>
    <t>EGYSZERŰSÍTETT PÉNZFORGALMI JELENTÉS</t>
  </si>
  <si>
    <t>Dologi és egyéb folyó  kiadások</t>
  </si>
  <si>
    <t>Ellátottak pénzbeli juttatásai</t>
  </si>
  <si>
    <t>Felhalmozási kiadások</t>
  </si>
  <si>
    <t xml:space="preserve">Kiegyenlítő, függő, átfutó kiadások </t>
  </si>
  <si>
    <t>Önkormányzatok sajátos működési bevétele</t>
  </si>
  <si>
    <t>Vállalkozási tevékenység  szakfeladaton elszámolt bevételei (1+2±3)</t>
  </si>
  <si>
    <t>Vállalkozási tevékenység  szakfeladaton elszámolt  kiadásai [4+5±6)</t>
  </si>
  <si>
    <t xml:space="preserve">1. Tartós tőke </t>
  </si>
  <si>
    <t>1. Tartós tőke</t>
  </si>
  <si>
    <t>Vállalkozási maradványban figyelembe vehető finanszírozási bevételek</t>
  </si>
  <si>
    <t>Pénzforgalmi maradványt  jogszabály alapján módosító egyéb tétel  ( ± )</t>
  </si>
  <si>
    <t>2011. előtt</t>
  </si>
  <si>
    <t>2011. évi</t>
  </si>
  <si>
    <t>Teljesítés %-a 
2011. dec. 31-ig</t>
  </si>
  <si>
    <t>Önkormányzaton kívüli EU-s projekthez történő hozzájárulás 2011. évi előirányzata és teljesítése</t>
  </si>
  <si>
    <t>2010. évi 
tény</t>
  </si>
  <si>
    <t>2011. évi 
mód. ei.</t>
  </si>
  <si>
    <t>2011. évi 
teljesítés</t>
  </si>
  <si>
    <t>2010. évi tényadatok BEVÉTELEK</t>
  </si>
  <si>
    <t>2011. évi módosított előirányzat BEVÉTELEK</t>
  </si>
  <si>
    <t>2011. évi teljesítés BEVÉTELEK</t>
  </si>
  <si>
    <t>2010. évi tényadatok KIADÁSOK</t>
  </si>
  <si>
    <t>2011. évi módosított előirányzat KIADÁSOK</t>
  </si>
  <si>
    <t>2011.  évi teljesítés KIADÁSOK</t>
  </si>
  <si>
    <t>Felhasználás
2010. dec.31-ig</t>
  </si>
  <si>
    <t>2011. évi módosított ei.</t>
  </si>
  <si>
    <t xml:space="preserve">
2011. évi 
teljesítés
</t>
  </si>
  <si>
    <t xml:space="preserve">Összes teljesítés 2011. dec. 31-ig
</t>
  </si>
  <si>
    <t>Összes teljesítés 2011. dec. 31-ig</t>
  </si>
  <si>
    <t>2014.</t>
  </si>
  <si>
    <t>2014. 
után</t>
  </si>
  <si>
    <t>Hitel, kölcsön állomány  2011. dec. 31-én</t>
  </si>
  <si>
    <t>2013. után</t>
  </si>
  <si>
    <t>Adósság állomány alakulása lejárat, eszközök, bel- és külföldi hitelezők szerinti bontásban 
2011. december 31-én</t>
  </si>
  <si>
    <t>2011. után</t>
  </si>
  <si>
    <t>Intézményi beruházási kiadások</t>
  </si>
  <si>
    <t xml:space="preserve">         2011. ÉV</t>
  </si>
  <si>
    <t>2011. ÉV</t>
  </si>
  <si>
    <t>15-ből likvid hitelek kiadása</t>
  </si>
  <si>
    <t>Finanszírozási kiadások összesen (14+15+17+18)</t>
  </si>
  <si>
    <t>Pénzforgalmi kiadások (13+19)</t>
  </si>
  <si>
    <t>Kiadások összesen ( 20+21+22 )</t>
  </si>
  <si>
    <t>38-ból likvid hitelek bevétele</t>
  </si>
  <si>
    <t>Finanszírozási bevételek összesen (37+38+40+41)</t>
  </si>
  <si>
    <t>Pénzforgalmi bevételek (36+42 )</t>
  </si>
  <si>
    <t>Bevételek összesen ( 43+…+46)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</si>
  <si>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</si>
  <si>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</si>
  <si>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</si>
  <si>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</si>
  <si>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A 12. sorból 
   - az egészségbiztosítási alapból folyósított pénzmaradványa</t>
  </si>
  <si>
    <t xml:space="preserve">VAGYONKIMUTATÁS
a könyvviteli mérlegben értékkel szereplő eszközökről
2011. </t>
  </si>
  <si>
    <t>VAGYONKIMUTATÁS
a könyvviteli mérlegben értékkel szereplő forrásokról</t>
  </si>
  <si>
    <t>2011. év</t>
  </si>
  <si>
    <t xml:space="preserve">VAGYONKIMUTATÁS
az érték nélkül nyilvántartott  eszközökről
2011. </t>
  </si>
  <si>
    <t>VAGYONKIMUTATÁS
a mérlegben nem szereplő kötelezettségekről
2011.</t>
  </si>
  <si>
    <t>20. melléklet a ……/2012. (……) önkormányzati rendelethez</t>
  </si>
  <si>
    <r>
      <t>Pénzkészlet 2011. január 1-jén
e</t>
    </r>
    <r>
      <rPr>
        <i/>
        <sz val="10"/>
        <rFont val="Times New Roman CE"/>
        <family val="0"/>
      </rPr>
      <t>bből:</t>
    </r>
  </si>
  <si>
    <r>
      <t>Záró pénzkészlet 2011. december 31-én
e</t>
    </r>
    <r>
      <rPr>
        <i/>
        <sz val="10"/>
        <rFont val="Times New Roman CE"/>
        <family val="0"/>
      </rPr>
      <t>bből:</t>
    </r>
  </si>
  <si>
    <t>I/1. Intézményi működési bevételek</t>
  </si>
  <si>
    <r>
      <t xml:space="preserve">I/2. Önkormányzat sajátos műk. bevételei </t>
    </r>
    <r>
      <rPr>
        <sz val="8"/>
        <rFont val="Times New Roman CE"/>
        <family val="0"/>
      </rPr>
      <t>(3.1+…+3.4)</t>
    </r>
  </si>
  <si>
    <t>Normatív hozzájárulások</t>
  </si>
  <si>
    <t>Normatív kötött felhasználású  támogatás</t>
  </si>
  <si>
    <t>Fejlesztési célú támogatások (4.7.1+…+4.7.3)</t>
  </si>
  <si>
    <r>
      <t xml:space="preserve">III. Felhalmozási és tőkejellegű bevételek </t>
    </r>
    <r>
      <rPr>
        <sz val="8"/>
        <rFont val="Times New Roman CE"/>
        <family val="0"/>
      </rPr>
      <t>(5.1+…+5.3)</t>
    </r>
  </si>
  <si>
    <t>Támogatásértékű működési bevételek (6.1.1.+…+6.1.4.)</t>
  </si>
  <si>
    <t>Támogatásértékű felhalmozási bevételek (6.2.1.+…+6.2.4.)</t>
  </si>
  <si>
    <t>Felhalm. célú pénzeszk. átvétel államháztartáson kívülről</t>
  </si>
  <si>
    <t>II. Felhalmozási célú bevételek és kiadások mérlege
(Önkormányzati szinten)</t>
  </si>
  <si>
    <t>2011.
évi
teljesítés</t>
  </si>
  <si>
    <t>Intézményi működési bevételek (1.1.+…+.1.4.)</t>
  </si>
  <si>
    <t>3.5.</t>
  </si>
  <si>
    <t>3.6.</t>
  </si>
  <si>
    <t>3.7.</t>
  </si>
  <si>
    <t>3.8.</t>
  </si>
  <si>
    <t>3.9.</t>
  </si>
  <si>
    <t>5.4.</t>
  </si>
  <si>
    <t>5.5.</t>
  </si>
  <si>
    <t>10.1.</t>
  </si>
  <si>
    <t>10.2.</t>
  </si>
  <si>
    <t>10.3.</t>
  </si>
  <si>
    <t>10.4.</t>
  </si>
  <si>
    <t>10.5.</t>
  </si>
  <si>
    <t>10.6.</t>
  </si>
  <si>
    <t>Önkormányzat sajátos működési bevételei(2.1.+…+2.4.)</t>
  </si>
  <si>
    <t>Támogatások,  kiegészítések(3.1.+…+3.9.)</t>
  </si>
  <si>
    <t>Felhalmozási és tőkejellegű bevételek(4.1.+…+4.3.)</t>
  </si>
  <si>
    <t>Véglegesen átvett pénzeszközök(5.1.+…+5.5.)</t>
  </si>
  <si>
    <t>Tám. kölcsön, visszatérítése, igénybevétele(6.1.+6.2.)</t>
  </si>
  <si>
    <t>KÖLTSÉGVETÉSI BEVÉTELEK ÖSSZESEN (1+…+6)</t>
  </si>
  <si>
    <t>Finanszírozási célú műveletek bevétele(10.1.+…+10.6.)</t>
  </si>
  <si>
    <t>* Amennyiben több projekt megvalósítása történiK egy időben akkor azokat külön-külön, projektenként be kell mutatni!</t>
  </si>
  <si>
    <t>14.1. melléklet a ......../2012. (........) önkormányzati rendelethez</t>
  </si>
  <si>
    <t>14.2. melléklet a ......../2012. (........) önkormányzati rendelethez</t>
  </si>
  <si>
    <t>NEMLEGES</t>
  </si>
  <si>
    <t>Felhalmozási célú törlesztőrészlet</t>
  </si>
  <si>
    <t>Vagyonszerzés</t>
  </si>
  <si>
    <t>Egyéb felhalmozási kiadások</t>
  </si>
  <si>
    <t>Vis maior 2010/9219 Dózsa György felújítása</t>
  </si>
  <si>
    <t>Vis maior 2010/13911 Ady út felújítása</t>
  </si>
  <si>
    <t>Munkahelyi étkeztetés</t>
  </si>
  <si>
    <t>Települési kisebbségi önkormányzat igazg. Tevékenysége</t>
  </si>
  <si>
    <t>Szociális étkeztetés</t>
  </si>
  <si>
    <t>Város és községgazdálkodás</t>
  </si>
  <si>
    <t>Egyéb önkormányzati pénzbeli ellátások</t>
  </si>
  <si>
    <t xml:space="preserve">Köztemetés </t>
  </si>
  <si>
    <t>Közgyógyellátás</t>
  </si>
  <si>
    <t>Általános Iskola fenntartása</t>
  </si>
  <si>
    <t>Óvodai intézményi étkeztetés</t>
  </si>
  <si>
    <t>Közcélú foglalkoztatás</t>
  </si>
  <si>
    <t>Köztemető fenntartás</t>
  </si>
  <si>
    <t>Közművelődési intézmények működtetése</t>
  </si>
  <si>
    <t>Körjegyzőség</t>
  </si>
  <si>
    <t>Egyéb, máshová nem sorolt járóbetegellátás</t>
  </si>
  <si>
    <t>Család és nővédelmi egészségügyi ellátás</t>
  </si>
  <si>
    <t>Mozgáskorlátozott támogatás</t>
  </si>
  <si>
    <t>Óvodáztatási támogatás</t>
  </si>
  <si>
    <t>Tőketörlesztés</t>
  </si>
  <si>
    <t>Kamat</t>
  </si>
  <si>
    <t>2005.2007</t>
  </si>
  <si>
    <t>Bursa Hungarica</t>
  </si>
  <si>
    <t>ösztöndíj</t>
  </si>
  <si>
    <t>Tűzoltóság támogatása</t>
  </si>
  <si>
    <t>tárgyi eszköz beszerzés</t>
  </si>
  <si>
    <t>Domaházi Hagyományőrző E.</t>
  </si>
  <si>
    <t>ruházat vásárlás</t>
  </si>
  <si>
    <t>lakossági víz-és csatornatámogatás</t>
  </si>
  <si>
    <t>víz-és csatorna tám.</t>
  </si>
  <si>
    <t xml:space="preserve">Alabán Péter </t>
  </si>
  <si>
    <t>könyvtámogatás</t>
  </si>
  <si>
    <t>Ózdi Néptáncegyesület</t>
  </si>
  <si>
    <t>működési költség</t>
  </si>
  <si>
    <t>Polgárvédelmi Iroda</t>
  </si>
  <si>
    <t>Domaszolg KVSZ</t>
  </si>
  <si>
    <t>Roma Kisebbségi Önkormányzat</t>
  </si>
  <si>
    <t>Napköziotthonos óvoda fenntartása</t>
  </si>
  <si>
    <t>Finanszírozási műveletek</t>
  </si>
  <si>
    <t>DOMASZOLG KVSZ</t>
  </si>
  <si>
    <t>KÖRJEGYZŐSÉG</t>
  </si>
  <si>
    <t>Általános Iskola</t>
  </si>
  <si>
    <t>Napköziotthonos Óvoda</t>
  </si>
  <si>
    <t>Cigány Kisebbségi Önkormányzat</t>
  </si>
  <si>
    <t>Községi Önkormányzat</t>
  </si>
  <si>
    <t>DOMAHÁZA KÖZSÉG ÖNKORMÁNYZATA
EGYSZERŰSÍTETT MÉRLEG</t>
  </si>
  <si>
    <t>DOMAHÁZA KÖZSÉG ÖNKORMÁNYZATA</t>
  </si>
  <si>
    <t>13. melléklet a ......../2012. (........) önkormányzati rendelethez</t>
  </si>
  <si>
    <t>13.1. melléklet a ......../2012. (........) önkormányzati rendelethez</t>
  </si>
  <si>
    <t>13.2. melléklet a ......../2012. (........) önkormányzati rendelethez</t>
  </si>
  <si>
    <t>13.3. melléklet a ......../2012. (........) önkormányzati rendelethez</t>
  </si>
  <si>
    <t>13.4. melléklet a ......../2012. (........) önkormányzati rendelethez</t>
  </si>
  <si>
    <t>13.5. melléklet a ......../2012. (........) önkormányzati rendelethez</t>
  </si>
  <si>
    <t>15.1. melléklet a ……/2012. (……) önkormányzati rendelethez</t>
  </si>
  <si>
    <t>Domaháza Önkormányzat</t>
  </si>
  <si>
    <t>15.2. melléklet a ……/2012. (……) önkormányzati rendelethez</t>
  </si>
  <si>
    <t>16. melléklet a ……/2012. (……)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</si>
</sst>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00"/>
    <numFmt numFmtId="168" formatCode="#,###\ _F_t;\-#,###\ _F_t"/>
    <numFmt numFmtId="169" formatCode="#,###__;\-\ #,###__"/>
    <numFmt numFmtId="170" formatCode="#,###__"/>
    <numFmt numFmtId="171" formatCode="#,###__;\-#,###__"/>
  </numFmts>
  <fonts count="88">
    <font>
      <sz val="10"/>
      <name val="Times New Roman CE"/>
      <family val="0"/>
    </font>
    <font>
      <sz val="11"/>
      <color indexed="8"/>
      <name val="Calibri"/>
      <family val="2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6"/>
      <name val="Times New Roman CE"/>
      <family val="1"/>
    </font>
    <font>
      <sz val="8"/>
      <name val="Times New Roman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b/>
      <sz val="12"/>
      <name val="Arial CE"/>
      <family val="2"/>
    </font>
    <font>
      <sz val="14"/>
      <name val="Times New Roman CE"/>
      <family val="1"/>
    </font>
    <font>
      <sz val="14"/>
      <name val="Arial CE"/>
      <family val="0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12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2"/>
      <color indexed="10"/>
      <name val="Times New Roman"/>
      <family val="1"/>
    </font>
    <font>
      <sz val="10"/>
      <name val="Wingdings"/>
      <family val="0"/>
    </font>
    <font>
      <b/>
      <sz val="14"/>
      <name val="Times New Roman CE"/>
      <family val="0"/>
    </font>
    <font>
      <b/>
      <sz val="11"/>
      <color indexed="10"/>
      <name val="Times New Roman CE"/>
      <family val="0"/>
    </font>
    <font>
      <b/>
      <i/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b/>
      <sz val="12"/>
      <name val="Times New Roman"/>
      <family val="1"/>
    </font>
    <font>
      <b/>
      <i/>
      <sz val="9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/>
      <bottom/>
    </border>
    <border>
      <left style="thick"/>
      <right style="thin"/>
      <top style="medium"/>
      <bottom style="thick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thick"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/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 diagonalUp="1" diagonalDown="1">
      <left style="thin"/>
      <right style="medium"/>
      <top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ck"/>
      <right/>
      <top style="thick"/>
      <bottom style="medium"/>
    </border>
    <border>
      <left/>
      <right style="medium"/>
      <top style="thick"/>
      <bottom style="medium"/>
    </border>
    <border>
      <left style="thick"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8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30" borderId="1" applyNumberFormat="0" applyAlignment="0" applyProtection="0"/>
    <xf numFmtId="9" fontId="0" fillId="0" borderId="0" applyFont="0" applyFill="0" applyBorder="0" applyAlignment="0" applyProtection="0"/>
  </cellStyleXfs>
  <cellXfs count="1189">
    <xf numFmtId="0" fontId="0" fillId="0" borderId="0" xfId="0" applyAlignment="1">
      <alignment/>
    </xf>
    <xf numFmtId="164" fontId="8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164" fontId="4" fillId="0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horizontal="right"/>
    </xf>
    <xf numFmtId="0" fontId="8" fillId="0" borderId="0" xfId="56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4" fillId="0" borderId="0" xfId="56" applyFont="1" applyFill="1" applyProtection="1">
      <alignment/>
      <protection/>
    </xf>
    <xf numFmtId="164" fontId="8" fillId="0" borderId="10" xfId="56" applyNumberFormat="1" applyFont="1" applyFill="1" applyBorder="1" applyAlignment="1" applyProtection="1">
      <alignment horizontal="centerContinuous" vertical="center"/>
      <protection/>
    </xf>
    <xf numFmtId="0" fontId="18" fillId="0" borderId="11" xfId="56" applyFont="1" applyFill="1" applyBorder="1" applyAlignment="1" applyProtection="1">
      <alignment horizontal="left" vertical="center" wrapText="1" indent="1"/>
      <protection/>
    </xf>
    <xf numFmtId="0" fontId="18" fillId="0" borderId="12" xfId="56" applyFont="1" applyFill="1" applyBorder="1" applyAlignment="1" applyProtection="1">
      <alignment horizontal="left" vertical="center" wrapText="1" indent="1"/>
      <protection/>
    </xf>
    <xf numFmtId="164" fontId="18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2" xfId="56" applyNumberFormat="1" applyFont="1" applyFill="1" applyBorder="1" applyAlignment="1" applyProtection="1">
      <alignment vertical="center" wrapText="1"/>
      <protection locked="0"/>
    </xf>
    <xf numFmtId="164" fontId="18" fillId="0" borderId="13" xfId="56" applyNumberFormat="1" applyFont="1" applyFill="1" applyBorder="1" applyAlignment="1" applyProtection="1">
      <alignment vertical="center" wrapText="1"/>
      <protection locked="0"/>
    </xf>
    <xf numFmtId="0" fontId="18" fillId="0" borderId="14" xfId="56" applyFont="1" applyFill="1" applyBorder="1" applyAlignment="1" applyProtection="1">
      <alignment horizontal="left" vertical="center" wrapText="1" indent="1"/>
      <protection/>
    </xf>
    <xf numFmtId="0" fontId="18" fillId="0" borderId="15" xfId="56" applyFont="1" applyFill="1" applyBorder="1" applyAlignment="1" applyProtection="1">
      <alignment horizontal="left" vertical="center" wrapText="1" indent="1"/>
      <protection/>
    </xf>
    <xf numFmtId="164" fontId="18" fillId="0" borderId="15" xfId="56" applyNumberFormat="1" applyFont="1" applyFill="1" applyBorder="1" applyAlignment="1" applyProtection="1">
      <alignment vertical="center" wrapText="1"/>
      <protection locked="0"/>
    </xf>
    <xf numFmtId="164" fontId="18" fillId="0" borderId="16" xfId="56" applyNumberFormat="1" applyFont="1" applyFill="1" applyBorder="1" applyAlignment="1" applyProtection="1">
      <alignment vertical="center" wrapText="1"/>
      <protection locked="0"/>
    </xf>
    <xf numFmtId="164" fontId="18" fillId="0" borderId="17" xfId="56" applyNumberFormat="1" applyFont="1" applyFill="1" applyBorder="1" applyAlignment="1" applyProtection="1">
      <alignment vertical="center" wrapText="1"/>
      <protection locked="0"/>
    </xf>
    <xf numFmtId="164" fontId="18" fillId="0" borderId="18" xfId="56" applyNumberFormat="1" applyFont="1" applyFill="1" applyBorder="1" applyAlignment="1" applyProtection="1">
      <alignment vertical="center" wrapText="1"/>
      <protection locked="0"/>
    </xf>
    <xf numFmtId="0" fontId="19" fillId="0" borderId="12" xfId="56" applyFont="1" applyFill="1" applyBorder="1" applyAlignment="1" applyProtection="1">
      <alignment horizontal="left" vertical="center" wrapText="1" indent="1"/>
      <protection/>
    </xf>
    <xf numFmtId="0" fontId="18" fillId="0" borderId="19" xfId="56" applyFont="1" applyFill="1" applyBorder="1" applyAlignment="1" applyProtection="1">
      <alignment horizontal="left" vertical="center" wrapText="1" indent="1"/>
      <protection/>
    </xf>
    <xf numFmtId="164" fontId="18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9" xfId="56" applyNumberFormat="1" applyFont="1" applyFill="1" applyBorder="1" applyAlignment="1" applyProtection="1">
      <alignment vertical="center" wrapText="1"/>
      <protection locked="0"/>
    </xf>
    <xf numFmtId="164" fontId="18" fillId="0" borderId="20" xfId="56" applyNumberFormat="1" applyFont="1" applyFill="1" applyBorder="1" applyAlignment="1" applyProtection="1">
      <alignment vertical="center" wrapText="1"/>
      <protection locked="0"/>
    </xf>
    <xf numFmtId="0" fontId="18" fillId="0" borderId="21" xfId="56" applyFont="1" applyFill="1" applyBorder="1" applyAlignment="1" applyProtection="1">
      <alignment horizontal="left" vertical="center" wrapText="1" indent="1"/>
      <protection/>
    </xf>
    <xf numFmtId="0" fontId="18" fillId="0" borderId="17" xfId="56" applyFont="1" applyFill="1" applyBorder="1" applyAlignment="1" applyProtection="1">
      <alignment horizontal="left" vertical="center" wrapText="1" indent="1"/>
      <protection/>
    </xf>
    <xf numFmtId="164" fontId="18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3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1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4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5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8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0" xfId="56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56" applyFont="1" applyFill="1" applyBorder="1" applyAlignment="1" applyProtection="1">
      <alignment horizontal="left" vertical="center" wrapText="1" indent="1"/>
      <protection/>
    </xf>
    <xf numFmtId="0" fontId="18" fillId="0" borderId="22" xfId="56" applyFont="1" applyFill="1" applyBorder="1" applyAlignment="1" applyProtection="1">
      <alignment horizontal="left" vertical="center" wrapText="1" indent="1"/>
      <protection/>
    </xf>
    <xf numFmtId="164" fontId="18" fillId="0" borderId="22" xfId="56" applyNumberFormat="1" applyFont="1" applyFill="1" applyBorder="1" applyAlignment="1" applyProtection="1">
      <alignment vertical="center" wrapText="1"/>
      <protection locked="0"/>
    </xf>
    <xf numFmtId="164" fontId="18" fillId="0" borderId="23" xfId="56" applyNumberFormat="1" applyFont="1" applyFill="1" applyBorder="1" applyAlignment="1" applyProtection="1">
      <alignment vertical="center" wrapText="1"/>
      <protection locked="0"/>
    </xf>
    <xf numFmtId="0" fontId="16" fillId="0" borderId="26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7" xfId="56" applyNumberFormat="1" applyFont="1" applyFill="1" applyBorder="1" applyAlignment="1" applyProtection="1">
      <alignment horizontal="right" vertical="center" wrapText="1"/>
      <protection locked="0"/>
    </xf>
    <xf numFmtId="0" fontId="19" fillId="0" borderId="11" xfId="56" applyFont="1" applyFill="1" applyBorder="1" applyAlignment="1" applyProtection="1">
      <alignment horizontal="left" vertical="center" wrapText="1" indent="1"/>
      <protection/>
    </xf>
    <xf numFmtId="164" fontId="19" fillId="0" borderId="11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24" xfId="56" applyNumberFormat="1" applyFont="1" applyFill="1" applyBorder="1" applyAlignment="1" applyProtection="1">
      <alignment horizontal="right" vertical="center" wrapText="1"/>
      <protection locked="0"/>
    </xf>
    <xf numFmtId="0" fontId="18" fillId="0" borderId="12" xfId="56" applyFont="1" applyFill="1" applyBorder="1" applyAlignment="1" applyProtection="1">
      <alignment horizontal="left" vertical="center" wrapText="1" indent="2"/>
      <protection/>
    </xf>
    <xf numFmtId="0" fontId="18" fillId="0" borderId="17" xfId="56" applyFont="1" applyFill="1" applyBorder="1" applyAlignment="1" applyProtection="1">
      <alignment horizontal="left" vertical="center" wrapText="1" indent="2"/>
      <protection/>
    </xf>
    <xf numFmtId="0" fontId="18" fillId="0" borderId="12" xfId="56" applyFont="1" applyFill="1" applyBorder="1" applyAlignment="1" applyProtection="1">
      <alignment horizontal="left" indent="1"/>
      <protection/>
    </xf>
    <xf numFmtId="0" fontId="18" fillId="0" borderId="12" xfId="0" applyFont="1" applyFill="1" applyBorder="1" applyAlignment="1">
      <alignment horizontal="left" vertical="center" wrapText="1" indent="1"/>
    </xf>
    <xf numFmtId="0" fontId="18" fillId="0" borderId="17" xfId="0" applyFont="1" applyFill="1" applyBorder="1" applyAlignment="1">
      <alignment horizontal="left" vertical="center" wrapText="1" indent="1"/>
    </xf>
    <xf numFmtId="0" fontId="18" fillId="0" borderId="11" xfId="0" applyFont="1" applyFill="1" applyBorder="1" applyAlignment="1">
      <alignment horizontal="left" vertical="center" wrapText="1" indent="1"/>
    </xf>
    <xf numFmtId="0" fontId="18" fillId="0" borderId="22" xfId="0" applyFont="1" applyFill="1" applyBorder="1" applyAlignment="1">
      <alignment horizontal="left" vertical="center" wrapText="1" indent="1"/>
    </xf>
    <xf numFmtId="0" fontId="19" fillId="0" borderId="15" xfId="56" applyFont="1" applyFill="1" applyBorder="1" applyAlignment="1" applyProtection="1">
      <alignment horizontal="left" vertical="center" wrapText="1" indent="1"/>
      <protection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Continuous" vertical="center" wrapText="1"/>
    </xf>
    <xf numFmtId="0" fontId="9" fillId="0" borderId="21" xfId="0" applyFont="1" applyFill="1" applyBorder="1" applyAlignment="1">
      <alignment horizontal="centerContinuous" vertical="center" wrapText="1"/>
    </xf>
    <xf numFmtId="0" fontId="9" fillId="0" borderId="28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20" xfId="0" applyFont="1" applyFill="1" applyBorder="1" applyAlignment="1" quotePrefix="1">
      <alignment horizontal="right" vertical="center"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164" fontId="9" fillId="0" borderId="36" xfId="0" applyNumberFormat="1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left" vertical="center" wrapText="1" indent="1"/>
    </xf>
    <xf numFmtId="0" fontId="18" fillId="0" borderId="38" xfId="0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 applyAlignment="1" applyProtection="1">
      <alignment vertical="center" wrapText="1"/>
      <protection locked="0"/>
    </xf>
    <xf numFmtId="0" fontId="19" fillId="0" borderId="3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 indent="1"/>
    </xf>
    <xf numFmtId="0" fontId="19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164" fontId="18" fillId="0" borderId="18" xfId="0" applyNumberFormat="1" applyFont="1" applyFill="1" applyBorder="1" applyAlignment="1" applyProtection="1">
      <alignment vertical="center" wrapText="1"/>
      <protection locked="0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 indent="1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>
      <alignment horizontal="left" vertical="center" wrapText="1" inden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right" vertical="center" wrapText="1" indent="2"/>
    </xf>
    <xf numFmtId="0" fontId="18" fillId="0" borderId="4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164" fontId="16" fillId="0" borderId="48" xfId="0" applyNumberFormat="1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left" vertical="center" wrapText="1" indent="1"/>
    </xf>
    <xf numFmtId="164" fontId="16" fillId="0" borderId="37" xfId="0" applyNumberFormat="1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 indent="1"/>
    </xf>
    <xf numFmtId="0" fontId="16" fillId="0" borderId="14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horizontal="center" vertical="center" wrapText="1"/>
    </xf>
    <xf numFmtId="3" fontId="18" fillId="0" borderId="0" xfId="0" applyNumberFormat="1" applyFont="1" applyFill="1" applyAlignment="1">
      <alignment vertical="center" wrapText="1"/>
    </xf>
    <xf numFmtId="3" fontId="16" fillId="0" borderId="48" xfId="0" applyNumberFormat="1" applyFont="1" applyFill="1" applyBorder="1" applyAlignment="1">
      <alignment horizontal="center" vertical="center" wrapText="1"/>
    </xf>
    <xf numFmtId="0" fontId="24" fillId="0" borderId="0" xfId="57" applyFont="1" applyFill="1">
      <alignment/>
      <protection/>
    </xf>
    <xf numFmtId="0" fontId="26" fillId="0" borderId="0" xfId="57" applyFont="1" applyFill="1" applyAlignment="1">
      <alignment vertical="center"/>
      <protection/>
    </xf>
    <xf numFmtId="0" fontId="5" fillId="0" borderId="19" xfId="57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horizontal="centerContinuous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0" xfId="57" applyFont="1" applyFill="1" applyAlignment="1">
      <alignment vertical="center"/>
      <protection/>
    </xf>
    <xf numFmtId="169" fontId="16" fillId="0" borderId="26" xfId="57" applyNumberFormat="1" applyFont="1" applyFill="1" applyBorder="1" applyAlignment="1">
      <alignment horizontal="center" vertical="center" wrapText="1"/>
      <protection/>
    </xf>
    <xf numFmtId="169" fontId="9" fillId="0" borderId="26" xfId="57" applyNumberFormat="1" applyFont="1" applyFill="1" applyBorder="1" applyAlignment="1">
      <alignment horizontal="center" vertical="center" wrapText="1"/>
      <protection/>
    </xf>
    <xf numFmtId="169" fontId="16" fillId="0" borderId="50" xfId="57" applyNumberFormat="1" applyFont="1" applyFill="1" applyBorder="1" applyAlignment="1">
      <alignment horizontal="center" vertical="center" wrapText="1"/>
      <protection/>
    </xf>
    <xf numFmtId="0" fontId="25" fillId="0" borderId="0" xfId="57" applyFont="1" applyFill="1" applyAlignment="1">
      <alignment vertical="center"/>
      <protection/>
    </xf>
    <xf numFmtId="0" fontId="28" fillId="0" borderId="0" xfId="57" applyFont="1" applyFill="1" applyAlignment="1">
      <alignment vertical="center"/>
      <protection/>
    </xf>
    <xf numFmtId="0" fontId="0" fillId="0" borderId="0" xfId="57" applyFont="1" applyFill="1">
      <alignment/>
      <protection/>
    </xf>
    <xf numFmtId="37" fontId="16" fillId="0" borderId="51" xfId="57" applyNumberFormat="1" applyFont="1" applyFill="1" applyBorder="1" applyAlignment="1">
      <alignment horizontal="left" vertical="center" indent="1"/>
      <protection/>
    </xf>
    <xf numFmtId="0" fontId="16" fillId="0" borderId="26" xfId="57" applyFont="1" applyFill="1" applyBorder="1" applyAlignment="1">
      <alignment horizontal="left" vertical="center" indent="1"/>
      <protection/>
    </xf>
    <xf numFmtId="37" fontId="18" fillId="0" borderId="52" xfId="57" applyNumberFormat="1" applyFont="1" applyFill="1" applyBorder="1" applyAlignment="1">
      <alignment horizontal="left" indent="1"/>
      <protection/>
    </xf>
    <xf numFmtId="0" fontId="18" fillId="0" borderId="19" xfId="57" applyFont="1" applyFill="1" applyBorder="1" applyAlignment="1">
      <alignment horizontal="left" indent="3"/>
      <protection/>
    </xf>
    <xf numFmtId="37" fontId="18" fillId="0" borderId="53" xfId="57" applyNumberFormat="1" applyFont="1" applyFill="1" applyBorder="1" applyAlignment="1">
      <alignment horizontal="left" indent="1"/>
      <protection/>
    </xf>
    <xf numFmtId="0" fontId="18" fillId="0" borderId="12" xfId="57" applyFont="1" applyFill="1" applyBorder="1" applyAlignment="1">
      <alignment horizontal="left" indent="3"/>
      <protection/>
    </xf>
    <xf numFmtId="37" fontId="18" fillId="0" borderId="53" xfId="57" applyNumberFormat="1" applyFont="1" applyFill="1" applyBorder="1" applyAlignment="1">
      <alignment horizontal="left" wrapText="1" indent="1"/>
      <protection/>
    </xf>
    <xf numFmtId="0" fontId="16" fillId="0" borderId="51" xfId="57" applyFont="1" applyFill="1" applyBorder="1" applyAlignment="1">
      <alignment horizontal="left" vertical="center" indent="1"/>
      <protection/>
    </xf>
    <xf numFmtId="0" fontId="16" fillId="0" borderId="26" xfId="57" applyFont="1" applyFill="1" applyBorder="1" applyAlignment="1" quotePrefix="1">
      <alignment horizontal="left" vertical="center" indent="1"/>
      <protection/>
    </xf>
    <xf numFmtId="0" fontId="18" fillId="0" borderId="53" xfId="57" applyFont="1" applyFill="1" applyBorder="1" applyAlignment="1">
      <alignment horizontal="left" indent="1"/>
      <protection/>
    </xf>
    <xf numFmtId="0" fontId="18" fillId="0" borderId="54" xfId="57" applyFont="1" applyFill="1" applyBorder="1" applyAlignment="1">
      <alignment horizontal="left" indent="1"/>
      <protection/>
    </xf>
    <xf numFmtId="0" fontId="18" fillId="0" borderId="11" xfId="57" applyFont="1" applyFill="1" applyBorder="1" applyAlignment="1">
      <alignment horizontal="left" indent="3"/>
      <protection/>
    </xf>
    <xf numFmtId="0" fontId="16" fillId="0" borderId="55" xfId="57" applyFont="1" applyFill="1" applyBorder="1" applyAlignment="1">
      <alignment horizontal="left" vertical="center" indent="1"/>
      <protection/>
    </xf>
    <xf numFmtId="0" fontId="21" fillId="0" borderId="47" xfId="57" applyNumberFormat="1" applyFont="1" applyFill="1" applyBorder="1" applyAlignment="1" applyProtection="1">
      <alignment horizontal="center" vertical="center"/>
      <protection/>
    </xf>
    <xf numFmtId="0" fontId="21" fillId="0" borderId="22" xfId="57" applyNumberFormat="1" applyFont="1" applyFill="1" applyBorder="1" applyAlignment="1" applyProtection="1">
      <alignment horizontal="center" vertical="center"/>
      <protection/>
    </xf>
    <xf numFmtId="0" fontId="21" fillId="0" borderId="23" xfId="57" applyNumberFormat="1" applyFont="1" applyFill="1" applyBorder="1" applyAlignment="1" applyProtection="1">
      <alignment horizontal="center" vertical="center"/>
      <protection/>
    </xf>
    <xf numFmtId="167" fontId="18" fillId="0" borderId="42" xfId="57" applyNumberFormat="1" applyFont="1" applyFill="1" applyBorder="1" applyAlignment="1">
      <alignment horizontal="center" vertical="center"/>
      <protection/>
    </xf>
    <xf numFmtId="0" fontId="18" fillId="0" borderId="15" xfId="57" applyFont="1" applyFill="1" applyBorder="1" applyAlignment="1">
      <alignment horizontal="left" vertical="center" wrapText="1"/>
      <protection/>
    </xf>
    <xf numFmtId="169" fontId="18" fillId="0" borderId="15" xfId="57" applyNumberFormat="1" applyFont="1" applyFill="1" applyBorder="1" applyAlignment="1" applyProtection="1">
      <alignment horizontal="right" vertical="center"/>
      <protection locked="0"/>
    </xf>
    <xf numFmtId="169" fontId="18" fillId="0" borderId="16" xfId="57" applyNumberFormat="1" applyFont="1" applyFill="1" applyBorder="1" applyAlignment="1" applyProtection="1">
      <alignment horizontal="right" vertical="center"/>
      <protection locked="0"/>
    </xf>
    <xf numFmtId="167" fontId="18" fillId="0" borderId="38" xfId="57" applyNumberFormat="1" applyFont="1" applyFill="1" applyBorder="1" applyAlignment="1">
      <alignment horizontal="center" vertical="center"/>
      <protection/>
    </xf>
    <xf numFmtId="0" fontId="18" fillId="0" borderId="12" xfId="57" applyFont="1" applyFill="1" applyBorder="1" applyAlignment="1">
      <alignment horizontal="left" vertical="center" wrapText="1"/>
      <protection/>
    </xf>
    <xf numFmtId="169" fontId="18" fillId="0" borderId="12" xfId="57" applyNumberFormat="1" applyFont="1" applyFill="1" applyBorder="1" applyAlignment="1" applyProtection="1">
      <alignment horizontal="right" vertical="center"/>
      <protection locked="0"/>
    </xf>
    <xf numFmtId="169" fontId="18" fillId="0" borderId="13" xfId="57" applyNumberFormat="1" applyFont="1" applyFill="1" applyBorder="1" applyAlignment="1" applyProtection="1">
      <alignment horizontal="right" vertical="center"/>
      <protection locked="0"/>
    </xf>
    <xf numFmtId="167" fontId="18" fillId="0" borderId="41" xfId="57" applyNumberFormat="1" applyFont="1" applyFill="1" applyBorder="1" applyAlignment="1">
      <alignment horizontal="center" vertical="center"/>
      <protection/>
    </xf>
    <xf numFmtId="0" fontId="18" fillId="0" borderId="17" xfId="57" applyFont="1" applyFill="1" applyBorder="1" applyAlignment="1">
      <alignment horizontal="left" vertical="center" wrapText="1"/>
      <protection/>
    </xf>
    <xf numFmtId="169" fontId="18" fillId="0" borderId="17" xfId="57" applyNumberFormat="1" applyFont="1" applyFill="1" applyBorder="1" applyAlignment="1" applyProtection="1">
      <alignment horizontal="right" vertical="center"/>
      <protection locked="0"/>
    </xf>
    <xf numFmtId="169" fontId="18" fillId="0" borderId="18" xfId="57" applyNumberFormat="1" applyFont="1" applyFill="1" applyBorder="1" applyAlignment="1" applyProtection="1">
      <alignment horizontal="right" vertical="center"/>
      <protection locked="0"/>
    </xf>
    <xf numFmtId="167" fontId="16" fillId="0" borderId="37" xfId="57" applyNumberFormat="1" applyFont="1" applyFill="1" applyBorder="1" applyAlignment="1">
      <alignment horizontal="center" vertical="center"/>
      <protection/>
    </xf>
    <xf numFmtId="0" fontId="16" fillId="0" borderId="26" xfId="57" applyFont="1" applyFill="1" applyBorder="1" applyAlignment="1">
      <alignment horizontal="left" vertical="center" wrapText="1"/>
      <protection/>
    </xf>
    <xf numFmtId="169" fontId="18" fillId="0" borderId="15" xfId="57" applyNumberFormat="1" applyFont="1" applyFill="1" applyBorder="1" applyAlignment="1" applyProtection="1">
      <alignment vertical="center"/>
      <protection locked="0"/>
    </xf>
    <xf numFmtId="169" fontId="18" fillId="0" borderId="16" xfId="57" applyNumberFormat="1" applyFont="1" applyFill="1" applyBorder="1" applyAlignment="1" applyProtection="1">
      <alignment vertical="center"/>
      <protection locked="0"/>
    </xf>
    <xf numFmtId="169" fontId="18" fillId="0" borderId="17" xfId="57" applyNumberFormat="1" applyFont="1" applyFill="1" applyBorder="1" applyAlignment="1" applyProtection="1">
      <alignment vertical="center"/>
      <protection locked="0"/>
    </xf>
    <xf numFmtId="169" fontId="18" fillId="0" borderId="18" xfId="57" applyNumberFormat="1" applyFont="1" applyFill="1" applyBorder="1" applyAlignment="1" applyProtection="1">
      <alignment vertical="center"/>
      <protection locked="0"/>
    </xf>
    <xf numFmtId="0" fontId="18" fillId="0" borderId="12" xfId="57" applyFont="1" applyFill="1" applyBorder="1" applyAlignment="1" quotePrefix="1">
      <alignment horizontal="left" vertical="center" wrapText="1"/>
      <protection/>
    </xf>
    <xf numFmtId="0" fontId="18" fillId="0" borderId="17" xfId="57" applyFont="1" applyFill="1" applyBorder="1" applyAlignment="1" quotePrefix="1">
      <alignment horizontal="left" vertical="center" wrapText="1"/>
      <protection/>
    </xf>
    <xf numFmtId="167" fontId="16" fillId="0" borderId="56" xfId="57" applyNumberFormat="1" applyFont="1" applyFill="1" applyBorder="1" applyAlignment="1">
      <alignment horizontal="center" vertical="center"/>
      <protection/>
    </xf>
    <xf numFmtId="0" fontId="16" fillId="0" borderId="57" xfId="57" applyFont="1" applyFill="1" applyBorder="1" applyAlignment="1">
      <alignment horizontal="left" vertical="center" wrapText="1"/>
      <protection/>
    </xf>
    <xf numFmtId="0" fontId="16" fillId="0" borderId="14" xfId="57" applyFont="1" applyFill="1" applyBorder="1" applyAlignment="1">
      <alignment horizontal="left" vertical="center" wrapText="1"/>
      <protection/>
    </xf>
    <xf numFmtId="0" fontId="29" fillId="0" borderId="0" xfId="57" applyFont="1" applyFill="1">
      <alignment/>
      <protection/>
    </xf>
    <xf numFmtId="0" fontId="16" fillId="0" borderId="26" xfId="57" applyFont="1" applyFill="1" applyBorder="1" applyAlignment="1" quotePrefix="1">
      <alignment horizontal="left" vertical="center" wrapText="1" indent="1"/>
      <protection/>
    </xf>
    <xf numFmtId="0" fontId="4" fillId="0" borderId="0" xfId="57" applyFont="1" applyFill="1">
      <alignment/>
      <protection/>
    </xf>
    <xf numFmtId="0" fontId="16" fillId="0" borderId="37" xfId="56" applyFont="1" applyFill="1" applyBorder="1" applyAlignment="1" applyProtection="1">
      <alignment horizontal="center" vertical="center" wrapText="1"/>
      <protection/>
    </xf>
    <xf numFmtId="0" fontId="16" fillId="0" borderId="26" xfId="56" applyFont="1" applyFill="1" applyBorder="1" applyAlignment="1" applyProtection="1">
      <alignment horizontal="center" vertical="center" wrapText="1"/>
      <protection/>
    </xf>
    <xf numFmtId="0" fontId="16" fillId="0" borderId="27" xfId="56" applyFont="1" applyFill="1" applyBorder="1" applyAlignment="1" applyProtection="1">
      <alignment horizontal="center" vertical="center" wrapText="1"/>
      <protection/>
    </xf>
    <xf numFmtId="0" fontId="16" fillId="0" borderId="37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3" fontId="18" fillId="0" borderId="0" xfId="0" applyNumberFormat="1" applyFont="1" applyFill="1" applyAlignment="1">
      <alignment horizontal="right" vertical="center" wrapText="1"/>
    </xf>
    <xf numFmtId="3" fontId="16" fillId="0" borderId="44" xfId="0" applyNumberFormat="1" applyFont="1" applyFill="1" applyBorder="1" applyAlignment="1">
      <alignment horizontal="right" vertical="center" wrapText="1"/>
    </xf>
    <xf numFmtId="49" fontId="16" fillId="0" borderId="47" xfId="58" applyNumberFormat="1" applyFont="1" applyFill="1" applyBorder="1" applyAlignment="1" applyProtection="1">
      <alignment horizontal="center" vertical="center" wrapText="1"/>
      <protection/>
    </xf>
    <xf numFmtId="49" fontId="16" fillId="0" borderId="22" xfId="58" applyNumberFormat="1" applyFont="1" applyFill="1" applyBorder="1" applyAlignment="1" applyProtection="1">
      <alignment horizontal="center" vertical="center"/>
      <protection/>
    </xf>
    <xf numFmtId="49" fontId="16" fillId="0" borderId="23" xfId="58" applyNumberFormat="1" applyFont="1" applyFill="1" applyBorder="1" applyAlignment="1" applyProtection="1">
      <alignment horizontal="center" vertical="center"/>
      <protection/>
    </xf>
    <xf numFmtId="0" fontId="18" fillId="0" borderId="42" xfId="58" applyFont="1" applyFill="1" applyBorder="1" applyAlignment="1" applyProtection="1">
      <alignment horizontal="left" vertical="center" wrapText="1"/>
      <protection/>
    </xf>
    <xf numFmtId="167" fontId="18" fillId="0" borderId="15" xfId="58" applyNumberFormat="1" applyFont="1" applyFill="1" applyBorder="1" applyAlignment="1" applyProtection="1">
      <alignment horizontal="center" vertical="center"/>
      <protection/>
    </xf>
    <xf numFmtId="168" fontId="18" fillId="0" borderId="16" xfId="58" applyNumberFormat="1" applyFont="1" applyFill="1" applyBorder="1" applyAlignment="1" applyProtection="1">
      <alignment vertical="center"/>
      <protection locked="0"/>
    </xf>
    <xf numFmtId="0" fontId="18" fillId="0" borderId="38" xfId="58" applyFont="1" applyFill="1" applyBorder="1" applyAlignment="1" applyProtection="1">
      <alignment horizontal="left" vertical="center" wrapText="1"/>
      <protection/>
    </xf>
    <xf numFmtId="167" fontId="18" fillId="0" borderId="12" xfId="58" applyNumberFormat="1" applyFont="1" applyFill="1" applyBorder="1" applyAlignment="1" applyProtection="1">
      <alignment horizontal="center" vertical="center"/>
      <protection/>
    </xf>
    <xf numFmtId="168" fontId="18" fillId="0" borderId="13" xfId="58" applyNumberFormat="1" applyFont="1" applyFill="1" applyBorder="1" applyAlignment="1" applyProtection="1">
      <alignment vertical="center"/>
      <protection locked="0"/>
    </xf>
    <xf numFmtId="0" fontId="18" fillId="0" borderId="38" xfId="58" applyFont="1" applyFill="1" applyBorder="1" applyAlignment="1" applyProtection="1">
      <alignment horizontal="left" vertical="center" wrapText="1" indent="2"/>
      <protection/>
    </xf>
    <xf numFmtId="0" fontId="18" fillId="0" borderId="38" xfId="58" applyFont="1" applyFill="1" applyBorder="1" applyAlignment="1" applyProtection="1">
      <alignment horizontal="left" vertical="center" indent="2"/>
      <protection locked="0"/>
    </xf>
    <xf numFmtId="0" fontId="20" fillId="0" borderId="38" xfId="58" applyFont="1" applyFill="1" applyBorder="1" applyAlignment="1" applyProtection="1">
      <alignment horizontal="left" vertical="center" wrapText="1"/>
      <protection/>
    </xf>
    <xf numFmtId="168" fontId="19" fillId="0" borderId="13" xfId="58" applyNumberFormat="1" applyFont="1" applyFill="1" applyBorder="1" applyAlignment="1" applyProtection="1">
      <alignment vertical="center"/>
      <protection locked="0"/>
    </xf>
    <xf numFmtId="0" fontId="17" fillId="0" borderId="26" xfId="58" applyFont="1" applyFill="1" applyBorder="1" applyAlignment="1" applyProtection="1">
      <alignment horizontal="center" vertical="center" textRotation="90"/>
      <protection/>
    </xf>
    <xf numFmtId="0" fontId="16" fillId="0" borderId="45" xfId="0" applyFont="1" applyFill="1" applyBorder="1" applyAlignment="1">
      <alignment horizontal="right" vertical="center" wrapText="1" indent="1"/>
    </xf>
    <xf numFmtId="49" fontId="16" fillId="0" borderId="59" xfId="0" applyNumberFormat="1" applyFont="1" applyFill="1" applyBorder="1" applyAlignment="1" applyProtection="1">
      <alignment vertical="center"/>
      <protection locked="0"/>
    </xf>
    <xf numFmtId="3" fontId="18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3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59" xfId="0" applyNumberFormat="1" applyFont="1" applyFill="1" applyBorder="1" applyAlignment="1" applyProtection="1">
      <alignment horizontal="right" vertical="center"/>
      <protection locked="0"/>
    </xf>
    <xf numFmtId="49" fontId="16" fillId="0" borderId="10" xfId="0" applyNumberFormat="1" applyFont="1" applyFill="1" applyBorder="1" applyAlignment="1" applyProtection="1">
      <alignment horizontal="right" vertical="center"/>
      <protection locked="0"/>
    </xf>
    <xf numFmtId="3" fontId="18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62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63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63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6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4" xfId="0" applyFont="1" applyFill="1" applyBorder="1" applyAlignment="1">
      <alignment horizontal="left" vertical="center" wrapText="1" indent="1"/>
    </xf>
    <xf numFmtId="0" fontId="9" fillId="0" borderId="26" xfId="0" applyFont="1" applyFill="1" applyBorder="1" applyAlignment="1">
      <alignment horizontal="left" vertical="center" wrapText="1" inden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64" xfId="57" applyFont="1" applyFill="1" applyBorder="1" applyAlignment="1">
      <alignment horizontal="left" vertical="center" indent="1"/>
      <protection/>
    </xf>
    <xf numFmtId="0" fontId="9" fillId="0" borderId="26" xfId="57" applyFont="1" applyFill="1" applyBorder="1" applyAlignment="1">
      <alignment horizontal="left" vertical="center" indent="1"/>
      <protection/>
    </xf>
    <xf numFmtId="164" fontId="16" fillId="0" borderId="45" xfId="0" applyNumberFormat="1" applyFont="1" applyFill="1" applyBorder="1" applyAlignment="1">
      <alignment horizontal="left" vertical="center" wrapText="1" indent="1"/>
    </xf>
    <xf numFmtId="0" fontId="18" fillId="0" borderId="15" xfId="56" applyFont="1" applyFill="1" applyBorder="1" applyAlignment="1" applyProtection="1">
      <alignment horizontal="left" vertical="center" wrapText="1" indent="1"/>
      <protection/>
    </xf>
    <xf numFmtId="0" fontId="18" fillId="0" borderId="12" xfId="56" applyFont="1" applyFill="1" applyBorder="1" applyAlignment="1" applyProtection="1">
      <alignment horizontal="left" vertical="center" wrapText="1" indent="1"/>
      <protection/>
    </xf>
    <xf numFmtId="0" fontId="18" fillId="0" borderId="11" xfId="56" applyFont="1" applyFill="1" applyBorder="1" applyAlignment="1" applyProtection="1">
      <alignment horizontal="left" vertical="center" wrapText="1" indent="1"/>
      <protection/>
    </xf>
    <xf numFmtId="164" fontId="18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1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4" xfId="56" applyNumberFormat="1" applyFont="1" applyFill="1" applyBorder="1" applyAlignment="1" applyProtection="1">
      <alignment horizontal="right" vertical="center" wrapText="1"/>
      <protection locked="0"/>
    </xf>
    <xf numFmtId="3" fontId="19" fillId="0" borderId="6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26" xfId="56" applyFont="1" applyFill="1" applyBorder="1" applyAlignment="1" applyProtection="1">
      <alignment vertical="center" wrapText="1"/>
      <protection/>
    </xf>
    <xf numFmtId="164" fontId="16" fillId="0" borderId="26" xfId="56" applyNumberFormat="1" applyFont="1" applyFill="1" applyBorder="1" applyAlignment="1" applyProtection="1">
      <alignment vertical="center" wrapText="1"/>
      <protection locked="0"/>
    </xf>
    <xf numFmtId="164" fontId="16" fillId="0" borderId="27" xfId="56" applyNumberFormat="1" applyFont="1" applyFill="1" applyBorder="1" applyAlignment="1" applyProtection="1">
      <alignment vertical="center" wrapText="1"/>
      <protection locked="0"/>
    </xf>
    <xf numFmtId="164" fontId="16" fillId="0" borderId="57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65" xfId="56" applyNumberFormat="1" applyFont="1" applyFill="1" applyBorder="1" applyAlignment="1" applyProtection="1">
      <alignment horizontal="right" vertical="center" wrapText="1"/>
      <protection locked="0"/>
    </xf>
    <xf numFmtId="167" fontId="18" fillId="0" borderId="38" xfId="57" applyNumberFormat="1" applyFont="1" applyFill="1" applyBorder="1" applyAlignment="1">
      <alignment horizontal="center" vertical="center" wrapText="1"/>
      <protection/>
    </xf>
    <xf numFmtId="49" fontId="18" fillId="0" borderId="39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8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40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47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42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4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0" fontId="16" fillId="0" borderId="56" xfId="56" applyFont="1" applyFill="1" applyBorder="1" applyAlignment="1" applyProtection="1">
      <alignment horizontal="left" vertical="center" wrapText="1" indent="1"/>
      <protection/>
    </xf>
    <xf numFmtId="49" fontId="18" fillId="0" borderId="45" xfId="56" applyNumberFormat="1" applyFont="1" applyFill="1" applyBorder="1" applyAlignment="1" applyProtection="1">
      <alignment horizontal="left" vertical="center" wrapText="1" indent="1"/>
      <protection/>
    </xf>
    <xf numFmtId="164" fontId="8" fillId="0" borderId="0" xfId="56" applyNumberFormat="1" applyFont="1" applyFill="1" applyBorder="1" applyAlignment="1" applyProtection="1">
      <alignment horizontal="centerContinuous" vertical="center"/>
      <protection/>
    </xf>
    <xf numFmtId="0" fontId="4" fillId="0" borderId="0" xfId="56" applyFill="1">
      <alignment/>
      <protection/>
    </xf>
    <xf numFmtId="0" fontId="9" fillId="0" borderId="22" xfId="56" applyFont="1" applyFill="1" applyBorder="1" applyAlignment="1" applyProtection="1">
      <alignment horizontal="center" vertical="center" wrapText="1"/>
      <protection/>
    </xf>
    <xf numFmtId="0" fontId="9" fillId="0" borderId="23" xfId="56" applyFont="1" applyFill="1" applyBorder="1" applyAlignment="1" applyProtection="1">
      <alignment horizontal="center" vertical="center" wrapText="1"/>
      <protection/>
    </xf>
    <xf numFmtId="0" fontId="18" fillId="0" borderId="0" xfId="56" applyFont="1" applyFill="1">
      <alignment/>
      <protection/>
    </xf>
    <xf numFmtId="0" fontId="16" fillId="0" borderId="57" xfId="56" applyFont="1" applyFill="1" applyBorder="1" applyAlignment="1" applyProtection="1">
      <alignment horizontal="left" vertical="center" wrapText="1" indent="1"/>
      <protection/>
    </xf>
    <xf numFmtId="164" fontId="16" fillId="0" borderId="65" xfId="56" applyNumberFormat="1" applyFont="1" applyFill="1" applyBorder="1" applyAlignment="1" applyProtection="1">
      <alignment horizontal="right" vertical="center" wrapText="1"/>
      <protection/>
    </xf>
    <xf numFmtId="164" fontId="16" fillId="0" borderId="57" xfId="56" applyNumberFormat="1" applyFont="1" applyFill="1" applyBorder="1" applyAlignment="1" applyProtection="1">
      <alignment horizontal="right" vertical="center" wrapText="1"/>
      <protection/>
    </xf>
    <xf numFmtId="164" fontId="16" fillId="0" borderId="27" xfId="56" applyNumberFormat="1" applyFont="1" applyFill="1" applyBorder="1" applyAlignment="1" applyProtection="1">
      <alignment horizontal="right" vertical="center" wrapTex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/>
      <protection/>
    </xf>
    <xf numFmtId="0" fontId="41" fillId="0" borderId="0" xfId="56" applyFont="1" applyFill="1">
      <alignment/>
      <protection/>
    </xf>
    <xf numFmtId="164" fontId="18" fillId="0" borderId="27" xfId="56" applyNumberFormat="1" applyFont="1" applyFill="1" applyBorder="1" applyAlignment="1" applyProtection="1">
      <alignment horizontal="right" vertical="center" wrapText="1"/>
      <protection/>
    </xf>
    <xf numFmtId="164" fontId="18" fillId="0" borderId="26" xfId="56" applyNumberFormat="1" applyFont="1" applyFill="1" applyBorder="1" applyAlignment="1" applyProtection="1">
      <alignment horizontal="right" vertical="center" wrapText="1"/>
      <protection/>
    </xf>
    <xf numFmtId="0" fontId="40" fillId="0" borderId="0" xfId="56" applyFont="1" applyFill="1">
      <alignment/>
      <protection/>
    </xf>
    <xf numFmtId="0" fontId="20" fillId="0" borderId="26" xfId="56" applyFont="1" applyFill="1" applyBorder="1" applyAlignment="1" applyProtection="1">
      <alignment horizontal="left" vertical="center" wrapText="1" indent="1"/>
      <protection/>
    </xf>
    <xf numFmtId="0" fontId="16" fillId="0" borderId="57" xfId="56" applyFont="1" applyFill="1" applyBorder="1" applyAlignment="1" applyProtection="1">
      <alignment vertical="center" wrapText="1"/>
      <protection/>
    </xf>
    <xf numFmtId="164" fontId="16" fillId="0" borderId="57" xfId="56" applyNumberFormat="1" applyFont="1" applyFill="1" applyBorder="1" applyAlignment="1" applyProtection="1">
      <alignment vertical="center" wrapText="1"/>
      <protection/>
    </xf>
    <xf numFmtId="164" fontId="16" fillId="0" borderId="65" xfId="56" applyNumberFormat="1" applyFont="1" applyFill="1" applyBorder="1" applyAlignment="1" applyProtection="1">
      <alignment vertical="center" wrapText="1"/>
      <protection/>
    </xf>
    <xf numFmtId="164" fontId="16" fillId="0" borderId="26" xfId="56" applyNumberFormat="1" applyFont="1" applyFill="1" applyBorder="1" applyAlignment="1" applyProtection="1">
      <alignment vertical="center" wrapText="1"/>
      <protection/>
    </xf>
    <xf numFmtId="164" fontId="16" fillId="0" borderId="27" xfId="56" applyNumberFormat="1" applyFont="1" applyFill="1" applyBorder="1" applyAlignment="1" applyProtection="1">
      <alignment vertical="center" wrapText="1"/>
      <protection/>
    </xf>
    <xf numFmtId="0" fontId="4" fillId="0" borderId="0" xfId="56" applyFont="1" applyFill="1">
      <alignment/>
      <protection/>
    </xf>
    <xf numFmtId="164" fontId="8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right" vertical="center"/>
    </xf>
    <xf numFmtId="164" fontId="9" fillId="0" borderId="37" xfId="0" applyNumberFormat="1" applyFont="1" applyFill="1" applyBorder="1" applyAlignment="1">
      <alignment horizontal="centerContinuous" vertical="center" wrapText="1"/>
    </xf>
    <xf numFmtId="164" fontId="9" fillId="0" borderId="26" xfId="0" applyNumberFormat="1" applyFont="1" applyFill="1" applyBorder="1" applyAlignment="1">
      <alignment horizontal="centerContinuous" vertical="center" wrapText="1"/>
    </xf>
    <xf numFmtId="164" fontId="9" fillId="0" borderId="27" xfId="0" applyNumberFormat="1" applyFont="1" applyFill="1" applyBorder="1" applyAlignment="1">
      <alignment horizontal="centerContinuous" vertical="center" wrapText="1"/>
    </xf>
    <xf numFmtId="164" fontId="9" fillId="0" borderId="37" xfId="0" applyNumberFormat="1" applyFont="1" applyFill="1" applyBorder="1" applyAlignment="1">
      <alignment horizontal="center" vertical="center" wrapText="1"/>
    </xf>
    <xf numFmtId="164" fontId="9" fillId="0" borderId="26" xfId="0" applyNumberFormat="1" applyFont="1" applyFill="1" applyBorder="1" applyAlignment="1">
      <alignment horizontal="center" vertical="center" wrapText="1"/>
    </xf>
    <xf numFmtId="164" fontId="9" fillId="0" borderId="2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164" fontId="18" fillId="0" borderId="12" xfId="0" applyNumberFormat="1" applyFont="1" applyFill="1" applyBorder="1" applyAlignment="1" applyProtection="1">
      <alignment vertical="center" wrapText="1"/>
      <protection locked="0"/>
    </xf>
    <xf numFmtId="164" fontId="18" fillId="0" borderId="66" xfId="0" applyNumberFormat="1" applyFont="1" applyFill="1" applyBorder="1" applyAlignment="1" applyProtection="1">
      <alignment vertical="center" wrapText="1"/>
      <protection locked="0"/>
    </xf>
    <xf numFmtId="164" fontId="18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7" xfId="0" applyNumberFormat="1" applyFont="1" applyFill="1" applyBorder="1" applyAlignment="1" applyProtection="1">
      <alignment vertical="center" wrapText="1"/>
      <protection locked="0"/>
    </xf>
    <xf numFmtId="164" fontId="18" fillId="0" borderId="67" xfId="0" applyNumberFormat="1" applyFont="1" applyFill="1" applyBorder="1" applyAlignment="1" applyProtection="1">
      <alignment vertical="center" wrapText="1"/>
      <protection locked="0"/>
    </xf>
    <xf numFmtId="164" fontId="18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6" xfId="0" applyNumberFormat="1" applyFont="1" applyFill="1" applyBorder="1" applyAlignment="1">
      <alignment vertical="center" wrapText="1"/>
    </xf>
    <xf numFmtId="164" fontId="16" fillId="0" borderId="27" xfId="0" applyNumberFormat="1" applyFont="1" applyFill="1" applyBorder="1" applyAlignment="1">
      <alignment vertical="center" wrapText="1"/>
    </xf>
    <xf numFmtId="164" fontId="16" fillId="0" borderId="26" xfId="0" applyNumberFormat="1" applyFont="1" applyFill="1" applyBorder="1" applyAlignment="1">
      <alignment vertical="center" wrapText="1"/>
    </xf>
    <xf numFmtId="164" fontId="16" fillId="0" borderId="27" xfId="0" applyNumberFormat="1" applyFont="1" applyFill="1" applyBorder="1" applyAlignment="1">
      <alignment vertical="center" wrapText="1"/>
    </xf>
    <xf numFmtId="164" fontId="20" fillId="0" borderId="26" xfId="56" applyNumberFormat="1" applyFont="1" applyFill="1" applyBorder="1" applyAlignment="1" applyProtection="1">
      <alignment horizontal="right" vertical="center" wrapText="1"/>
      <protection/>
    </xf>
    <xf numFmtId="164" fontId="20" fillId="0" borderId="27" xfId="56" applyNumberFormat="1" applyFont="1" applyFill="1" applyBorder="1" applyAlignment="1" applyProtection="1">
      <alignment horizontal="right" vertical="center" wrapText="1"/>
      <protection/>
    </xf>
    <xf numFmtId="0" fontId="16" fillId="0" borderId="26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/>
      <protection/>
    </xf>
    <xf numFmtId="164" fontId="16" fillId="0" borderId="27" xfId="56" applyNumberFormat="1" applyFont="1" applyFill="1" applyBorder="1" applyAlignment="1" applyProtection="1">
      <alignment horizontal="right" vertical="center" wrapText="1"/>
      <protection/>
    </xf>
    <xf numFmtId="164" fontId="9" fillId="0" borderId="27" xfId="0" applyNumberFormat="1" applyFont="1" applyFill="1" applyBorder="1" applyAlignment="1" applyProtection="1">
      <alignment horizontal="center" vertical="center" wrapText="1"/>
      <protection/>
    </xf>
    <xf numFmtId="164" fontId="16" fillId="0" borderId="45" xfId="0" applyNumberFormat="1" applyFont="1" applyFill="1" applyBorder="1" applyAlignment="1" applyProtection="1">
      <alignment horizontal="center" vertical="center" wrapText="1"/>
      <protection/>
    </xf>
    <xf numFmtId="164" fontId="16" fillId="0" borderId="14" xfId="0" applyNumberFormat="1" applyFont="1" applyFill="1" applyBorder="1" applyAlignment="1" applyProtection="1">
      <alignment horizontal="center" vertical="center" wrapText="1"/>
      <protection/>
    </xf>
    <xf numFmtId="164" fontId="16" fillId="0" borderId="68" xfId="0" applyNumberFormat="1" applyFont="1" applyFill="1" applyBorder="1" applyAlignment="1" applyProtection="1">
      <alignment horizontal="center" vertical="center" wrapText="1"/>
      <protection/>
    </xf>
    <xf numFmtId="164" fontId="16" fillId="0" borderId="25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164" fontId="18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6" xfId="0" applyNumberFormat="1" applyFont="1" applyFill="1" applyBorder="1" applyAlignment="1" applyProtection="1">
      <alignment vertical="center" wrapText="1"/>
      <protection/>
    </xf>
    <xf numFmtId="164" fontId="16" fillId="0" borderId="58" xfId="0" applyNumberFormat="1" applyFont="1" applyFill="1" applyBorder="1" applyAlignment="1" applyProtection="1">
      <alignment vertical="center" wrapText="1"/>
      <protection/>
    </xf>
    <xf numFmtId="164" fontId="16" fillId="0" borderId="27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>
      <alignment horizontal="left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2" fillId="0" borderId="38" xfId="0" applyFont="1" applyFill="1" applyBorder="1" applyAlignment="1" applyProtection="1">
      <alignment horizontal="left" vertical="center" wrapText="1" indent="1"/>
      <protection locked="0"/>
    </xf>
    <xf numFmtId="0" fontId="18" fillId="0" borderId="38" xfId="0" applyFont="1" applyFill="1" applyBorder="1" applyAlignment="1" applyProtection="1">
      <alignment horizontal="left" vertical="center" wrapText="1" indent="1"/>
      <protection locked="0"/>
    </xf>
    <xf numFmtId="0" fontId="16" fillId="0" borderId="26" xfId="0" applyFont="1" applyFill="1" applyBorder="1" applyAlignment="1">
      <alignment horizontal="right" vertical="center" wrapText="1" indent="1"/>
    </xf>
    <xf numFmtId="0" fontId="16" fillId="0" borderId="27" xfId="0" applyFont="1" applyFill="1" applyBorder="1" applyAlignment="1">
      <alignment horizontal="right" vertical="center" wrapText="1" indent="1"/>
    </xf>
    <xf numFmtId="164" fontId="9" fillId="0" borderId="29" xfId="0" applyNumberFormat="1" applyFont="1" applyFill="1" applyBorder="1" applyAlignment="1">
      <alignment horizontal="centerContinuous" vertical="center"/>
    </xf>
    <xf numFmtId="164" fontId="9" fillId="0" borderId="69" xfId="0" applyNumberFormat="1" applyFont="1" applyFill="1" applyBorder="1" applyAlignment="1">
      <alignment horizontal="centerContinuous" vertical="center"/>
    </xf>
    <xf numFmtId="164" fontId="9" fillId="0" borderId="70" xfId="0" applyNumberFormat="1" applyFont="1" applyFill="1" applyBorder="1" applyAlignment="1">
      <alignment horizontal="centerContinuous" vertical="center"/>
    </xf>
    <xf numFmtId="164" fontId="6" fillId="0" borderId="0" xfId="0" applyNumberFormat="1" applyFont="1" applyFill="1" applyAlignment="1">
      <alignment vertical="center"/>
    </xf>
    <xf numFmtId="164" fontId="9" fillId="0" borderId="68" xfId="0" applyNumberFormat="1" applyFont="1" applyFill="1" applyBorder="1" applyAlignment="1">
      <alignment horizontal="center" vertical="center"/>
    </xf>
    <xf numFmtId="164" fontId="9" fillId="0" borderId="71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64" fontId="16" fillId="0" borderId="43" xfId="0" applyNumberFormat="1" applyFont="1" applyFill="1" applyBorder="1" applyAlignment="1">
      <alignment horizontal="center" vertical="center" wrapText="1"/>
    </xf>
    <xf numFmtId="164" fontId="16" fillId="0" borderId="26" xfId="0" applyNumberFormat="1" applyFont="1" applyFill="1" applyBorder="1" applyAlignment="1">
      <alignment horizontal="center" vertical="center" wrapText="1"/>
    </xf>
    <xf numFmtId="164" fontId="16" fillId="0" borderId="58" xfId="0" applyNumberFormat="1" applyFont="1" applyFill="1" applyBorder="1" applyAlignment="1">
      <alignment horizontal="center" vertical="center" wrapText="1"/>
    </xf>
    <xf numFmtId="164" fontId="16" fillId="0" borderId="72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16" fillId="0" borderId="39" xfId="0" applyNumberFormat="1" applyFont="1" applyFill="1" applyBorder="1" applyAlignment="1">
      <alignment horizontal="right" vertical="center" wrapText="1" indent="1"/>
    </xf>
    <xf numFmtId="164" fontId="16" fillId="0" borderId="38" xfId="0" applyNumberFormat="1" applyFont="1" applyFill="1" applyBorder="1" applyAlignment="1">
      <alignment horizontal="right" vertical="center" wrapText="1" indent="1"/>
    </xf>
    <xf numFmtId="164" fontId="1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60" xfId="0" applyNumberFormat="1" applyFont="1" applyFill="1" applyBorder="1" applyAlignment="1">
      <alignment vertical="center" wrapText="1"/>
    </xf>
    <xf numFmtId="164" fontId="16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40" xfId="0" applyNumberFormat="1" applyFont="1" applyFill="1" applyBorder="1" applyAlignment="1">
      <alignment horizontal="right" vertical="center" wrapText="1" indent="1"/>
    </xf>
    <xf numFmtId="164" fontId="1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/>
    </xf>
    <xf numFmtId="164" fontId="16" fillId="0" borderId="73" xfId="0" applyNumberFormat="1" applyFont="1" applyFill="1" applyBorder="1" applyAlignment="1" applyProtection="1">
      <alignment vertical="center" wrapText="1"/>
      <protection/>
    </xf>
    <xf numFmtId="164" fontId="18" fillId="0" borderId="11" xfId="0" applyNumberFormat="1" applyFont="1" applyFill="1" applyBorder="1" applyAlignment="1" applyProtection="1">
      <alignment vertical="center" wrapText="1"/>
      <protection locked="0"/>
    </xf>
    <xf numFmtId="164" fontId="18" fillId="0" borderId="73" xfId="0" applyNumberFormat="1" applyFont="1" applyFill="1" applyBorder="1" applyAlignment="1" applyProtection="1">
      <alignment vertical="center" wrapText="1"/>
      <protection locked="0"/>
    </xf>
    <xf numFmtId="164" fontId="16" fillId="0" borderId="37" xfId="0" applyNumberFormat="1" applyFont="1" applyFill="1" applyBorder="1" applyAlignment="1">
      <alignment horizontal="right" vertical="center" wrapText="1" indent="1"/>
    </xf>
    <xf numFmtId="164" fontId="16" fillId="0" borderId="26" xfId="0" applyNumberFormat="1" applyFont="1" applyFill="1" applyBorder="1" applyAlignment="1">
      <alignment horizontal="left" vertical="center" wrapText="1" indent="1"/>
    </xf>
    <xf numFmtId="164" fontId="11" fillId="0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vertical="center" wrapText="1"/>
    </xf>
    <xf numFmtId="164" fontId="9" fillId="0" borderId="22" xfId="0" applyNumberFormat="1" applyFont="1" applyFill="1" applyBorder="1" applyAlignment="1">
      <alignment horizontal="center" vertical="center"/>
    </xf>
    <xf numFmtId="164" fontId="9" fillId="0" borderId="43" xfId="0" applyNumberFormat="1" applyFont="1" applyFill="1" applyBorder="1" applyAlignment="1">
      <alignment horizontal="center" vertical="center" wrapText="1"/>
    </xf>
    <xf numFmtId="164" fontId="9" fillId="0" borderId="74" xfId="0" applyNumberFormat="1" applyFont="1" applyFill="1" applyBorder="1" applyAlignment="1">
      <alignment horizontal="center" vertical="center" wrapText="1"/>
    </xf>
    <xf numFmtId="164" fontId="9" fillId="0" borderId="58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16" fillId="0" borderId="74" xfId="0" applyNumberFormat="1" applyFont="1" applyFill="1" applyBorder="1" applyAlignment="1">
      <alignment horizontal="left" vertical="center" wrapText="1" indent="1"/>
    </xf>
    <xf numFmtId="164" fontId="16" fillId="0" borderId="37" xfId="0" applyNumberFormat="1" applyFont="1" applyFill="1" applyBorder="1" applyAlignment="1">
      <alignment vertical="center" wrapText="1"/>
    </xf>
    <xf numFmtId="164" fontId="18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60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38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9" fillId="0" borderId="2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vertical="center" wrapText="1"/>
      <protection/>
    </xf>
    <xf numFmtId="0" fontId="18" fillId="0" borderId="12" xfId="0" applyFont="1" applyFill="1" applyBorder="1" applyAlignment="1" applyProtection="1">
      <alignment vertical="center" wrapText="1"/>
      <protection locked="0"/>
    </xf>
    <xf numFmtId="164" fontId="18" fillId="0" borderId="12" xfId="0" applyNumberFormat="1" applyFont="1" applyFill="1" applyBorder="1" applyAlignment="1" applyProtection="1">
      <alignment vertical="center"/>
      <protection locked="0"/>
    </xf>
    <xf numFmtId="164" fontId="18" fillId="0" borderId="66" xfId="0" applyNumberFormat="1" applyFont="1" applyFill="1" applyBorder="1" applyAlignment="1" applyProtection="1">
      <alignment vertical="center"/>
      <protection locked="0"/>
    </xf>
    <xf numFmtId="0" fontId="18" fillId="0" borderId="41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vertical="center" wrapText="1"/>
      <protection/>
    </xf>
    <xf numFmtId="0" fontId="18" fillId="0" borderId="17" xfId="0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/>
      <protection locked="0"/>
    </xf>
    <xf numFmtId="164" fontId="18" fillId="0" borderId="67" xfId="0" applyNumberFormat="1" applyFont="1" applyFill="1" applyBorder="1" applyAlignment="1" applyProtection="1">
      <alignment vertical="center"/>
      <protection locked="0"/>
    </xf>
    <xf numFmtId="0" fontId="18" fillId="0" borderId="47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vertical="center" wrapText="1"/>
      <protection/>
    </xf>
    <xf numFmtId="0" fontId="18" fillId="0" borderId="22" xfId="0" applyFont="1" applyFill="1" applyBorder="1" applyAlignment="1" applyProtection="1">
      <alignment vertical="center" wrapText="1"/>
      <protection locked="0"/>
    </xf>
    <xf numFmtId="164" fontId="18" fillId="0" borderId="22" xfId="0" applyNumberFormat="1" applyFont="1" applyFill="1" applyBorder="1" applyAlignment="1" applyProtection="1">
      <alignment vertical="center"/>
      <protection locked="0"/>
    </xf>
    <xf numFmtId="164" fontId="18" fillId="0" borderId="71" xfId="0" applyNumberFormat="1" applyFont="1" applyFill="1" applyBorder="1" applyAlignment="1" applyProtection="1">
      <alignment vertical="center"/>
      <protection locked="0"/>
    </xf>
    <xf numFmtId="164" fontId="16" fillId="0" borderId="26" xfId="0" applyNumberFormat="1" applyFont="1" applyFill="1" applyBorder="1" applyAlignment="1" applyProtection="1">
      <alignment vertical="center"/>
      <protection/>
    </xf>
    <xf numFmtId="164" fontId="16" fillId="0" borderId="58" xfId="0" applyNumberFormat="1" applyFont="1" applyFill="1" applyBorder="1" applyAlignment="1" applyProtection="1">
      <alignment vertical="center"/>
      <protection/>
    </xf>
    <xf numFmtId="164" fontId="16" fillId="0" borderId="27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64" fontId="9" fillId="0" borderId="26" xfId="0" applyNumberFormat="1" applyFont="1" applyFill="1" applyBorder="1" applyAlignment="1" applyProtection="1">
      <alignment vertical="center"/>
      <protection/>
    </xf>
    <xf numFmtId="0" fontId="21" fillId="0" borderId="37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 applyProtection="1">
      <alignment horizontal="right" vertical="center" wrapText="1" indent="1"/>
      <protection/>
    </xf>
    <xf numFmtId="164" fontId="18" fillId="0" borderId="15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18" fillId="0" borderId="38" xfId="0" applyFont="1" applyFill="1" applyBorder="1" applyAlignment="1" applyProtection="1">
      <alignment horizontal="right" vertical="center" wrapText="1" indent="1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18" fillId="0" borderId="38" xfId="0" applyFont="1" applyFill="1" applyBorder="1" applyAlignment="1">
      <alignment horizontal="right" vertical="center" wrapText="1" indent="1"/>
    </xf>
    <xf numFmtId="0" fontId="18" fillId="0" borderId="47" xfId="0" applyFont="1" applyFill="1" applyBorder="1" applyAlignment="1">
      <alignment horizontal="right" vertical="center" wrapText="1" indent="1"/>
    </xf>
    <xf numFmtId="164" fontId="18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164" fontId="16" fillId="0" borderId="14" xfId="0" applyNumberFormat="1" applyFont="1" applyFill="1" applyBorder="1" applyAlignment="1">
      <alignment horizontal="right" vertical="center" wrapText="1" indent="2"/>
    </xf>
    <xf numFmtId="164" fontId="16" fillId="0" borderId="25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right" vertical="center" indent="1"/>
    </xf>
    <xf numFmtId="0" fontId="18" fillId="0" borderId="19" xfId="0" applyFont="1" applyFill="1" applyBorder="1" applyAlignment="1" applyProtection="1">
      <alignment horizontal="left" vertical="center" indent="1"/>
      <protection locked="0"/>
    </xf>
    <xf numFmtId="3" fontId="18" fillId="0" borderId="29" xfId="0" applyNumberFormat="1" applyFont="1" applyFill="1" applyBorder="1" applyAlignment="1" applyProtection="1">
      <alignment horizontal="right" vertical="center"/>
      <protection locked="0"/>
    </xf>
    <xf numFmtId="3" fontId="18" fillId="0" borderId="20" xfId="0" applyNumberFormat="1" applyFont="1" applyFill="1" applyBorder="1" applyAlignment="1" applyProtection="1">
      <alignment horizontal="right" vertical="center"/>
      <protection locked="0"/>
    </xf>
    <xf numFmtId="0" fontId="18" fillId="0" borderId="38" xfId="0" applyFont="1" applyFill="1" applyBorder="1" applyAlignment="1">
      <alignment horizontal="right" vertical="center" indent="1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3" fontId="18" fillId="0" borderId="66" xfId="0" applyNumberFormat="1" applyFont="1" applyFill="1" applyBorder="1" applyAlignment="1" applyProtection="1">
      <alignment horizontal="right" vertical="center"/>
      <protection locked="0"/>
    </xf>
    <xf numFmtId="3" fontId="18" fillId="0" borderId="13" xfId="0" applyNumberFormat="1" applyFont="1" applyFill="1" applyBorder="1" applyAlignment="1" applyProtection="1">
      <alignment horizontal="right" vertical="center"/>
      <protection locked="0"/>
    </xf>
    <xf numFmtId="0" fontId="18" fillId="0" borderId="41" xfId="0" applyFont="1" applyFill="1" applyBorder="1" applyAlignment="1">
      <alignment horizontal="right" vertical="center" indent="1"/>
    </xf>
    <xf numFmtId="0" fontId="18" fillId="0" borderId="17" xfId="0" applyFont="1" applyFill="1" applyBorder="1" applyAlignment="1" applyProtection="1">
      <alignment horizontal="left" vertical="center" indent="1"/>
      <protection locked="0"/>
    </xf>
    <xf numFmtId="3" fontId="18" fillId="0" borderId="67" xfId="0" applyNumberFormat="1" applyFont="1" applyFill="1" applyBorder="1" applyAlignment="1" applyProtection="1">
      <alignment horizontal="right" vertical="center"/>
      <protection locked="0"/>
    </xf>
    <xf numFmtId="3" fontId="18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Fill="1" applyBorder="1" applyAlignment="1">
      <alignment vertical="center"/>
    </xf>
    <xf numFmtId="164" fontId="16" fillId="0" borderId="74" xfId="0" applyNumberFormat="1" applyFont="1" applyFill="1" applyBorder="1" applyAlignment="1">
      <alignment horizontal="center" vertical="center"/>
    </xf>
    <xf numFmtId="164" fontId="16" fillId="0" borderId="74" xfId="0" applyNumberFormat="1" applyFont="1" applyFill="1" applyBorder="1" applyAlignment="1">
      <alignment horizontal="center" vertical="center" wrapText="1"/>
    </xf>
    <xf numFmtId="164" fontId="16" fillId="0" borderId="75" xfId="0" applyNumberFormat="1" applyFont="1" applyFill="1" applyBorder="1" applyAlignment="1">
      <alignment horizontal="center" vertical="center"/>
    </xf>
    <xf numFmtId="164" fontId="16" fillId="0" borderId="76" xfId="0" applyNumberFormat="1" applyFont="1" applyFill="1" applyBorder="1" applyAlignment="1">
      <alignment horizontal="center" vertical="center"/>
    </xf>
    <xf numFmtId="164" fontId="16" fillId="0" borderId="76" xfId="0" applyNumberFormat="1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left" vertical="center"/>
    </xf>
    <xf numFmtId="3" fontId="18" fillId="0" borderId="63" xfId="0" applyNumberFormat="1" applyFont="1" applyFill="1" applyBorder="1" applyAlignment="1" applyProtection="1">
      <alignment horizontal="right" vertical="center"/>
      <protection locked="0"/>
    </xf>
    <xf numFmtId="4" fontId="16" fillId="0" borderId="63" xfId="0" applyNumberFormat="1" applyFont="1" applyFill="1" applyBorder="1" applyAlignment="1">
      <alignment horizontal="right" vertical="center" wrapText="1"/>
    </xf>
    <xf numFmtId="49" fontId="19" fillId="0" borderId="30" xfId="0" applyNumberFormat="1" applyFont="1" applyFill="1" applyBorder="1" applyAlignment="1" quotePrefix="1">
      <alignment horizontal="left" vertical="center" indent="1"/>
    </xf>
    <xf numFmtId="3" fontId="19" fillId="0" borderId="60" xfId="0" applyNumberFormat="1" applyFont="1" applyFill="1" applyBorder="1" applyAlignment="1" applyProtection="1">
      <alignment horizontal="right" vertical="center"/>
      <protection locked="0"/>
    </xf>
    <xf numFmtId="4" fontId="19" fillId="0" borderId="60" xfId="0" applyNumberFormat="1" applyFont="1" applyFill="1" applyBorder="1" applyAlignment="1" applyProtection="1">
      <alignment vertical="center" wrapText="1"/>
      <protection locked="0"/>
    </xf>
    <xf numFmtId="49" fontId="18" fillId="0" borderId="30" xfId="0" applyNumberFormat="1" applyFont="1" applyFill="1" applyBorder="1" applyAlignment="1">
      <alignment horizontal="left" vertical="center"/>
    </xf>
    <xf numFmtId="3" fontId="18" fillId="0" borderId="60" xfId="0" applyNumberFormat="1" applyFont="1" applyFill="1" applyBorder="1" applyAlignment="1" applyProtection="1">
      <alignment horizontal="right" vertical="center"/>
      <protection locked="0"/>
    </xf>
    <xf numFmtId="4" fontId="18" fillId="0" borderId="60" xfId="0" applyNumberFormat="1" applyFont="1" applyFill="1" applyBorder="1" applyAlignment="1" applyProtection="1">
      <alignment vertical="center" wrapText="1"/>
      <protection locked="0"/>
    </xf>
    <xf numFmtId="4" fontId="16" fillId="0" borderId="60" xfId="0" applyNumberFormat="1" applyFont="1" applyFill="1" applyBorder="1" applyAlignment="1">
      <alignment vertical="center" wrapText="1"/>
    </xf>
    <xf numFmtId="49" fontId="18" fillId="0" borderId="77" xfId="0" applyNumberFormat="1" applyFont="1" applyFill="1" applyBorder="1" applyAlignment="1" applyProtection="1">
      <alignment horizontal="left" vertical="center"/>
      <protection locked="0"/>
    </xf>
    <xf numFmtId="3" fontId="18" fillId="0" borderId="61" xfId="0" applyNumberFormat="1" applyFont="1" applyFill="1" applyBorder="1" applyAlignment="1" applyProtection="1">
      <alignment horizontal="right" vertical="center"/>
      <protection locked="0"/>
    </xf>
    <xf numFmtId="4" fontId="18" fillId="0" borderId="61" xfId="0" applyNumberFormat="1" applyFont="1" applyFill="1" applyBorder="1" applyAlignment="1" applyProtection="1">
      <alignment vertical="center" wrapText="1"/>
      <protection locked="0"/>
    </xf>
    <xf numFmtId="49" fontId="16" fillId="0" borderId="43" xfId="0" applyNumberFormat="1" applyFont="1" applyFill="1" applyBorder="1" applyAlignment="1" applyProtection="1">
      <alignment horizontal="left" vertical="center" indent="1"/>
      <protection locked="0"/>
    </xf>
    <xf numFmtId="164" fontId="16" fillId="0" borderId="74" xfId="0" applyNumberFormat="1" applyFont="1" applyFill="1" applyBorder="1" applyAlignment="1">
      <alignment vertical="center"/>
    </xf>
    <xf numFmtId="4" fontId="18" fillId="0" borderId="74" xfId="0" applyNumberFormat="1" applyFont="1" applyFill="1" applyBorder="1" applyAlignment="1" applyProtection="1">
      <alignment vertical="center" wrapText="1"/>
      <protection locked="0"/>
    </xf>
    <xf numFmtId="49" fontId="18" fillId="0" borderId="42" xfId="0" applyNumberFormat="1" applyFont="1" applyFill="1" applyBorder="1" applyAlignment="1">
      <alignment horizontal="left" vertical="center"/>
    </xf>
    <xf numFmtId="3" fontId="16" fillId="0" borderId="63" xfId="0" applyNumberFormat="1" applyFont="1" applyFill="1" applyBorder="1" applyAlignment="1">
      <alignment horizontal="right" vertical="center" wrapText="1"/>
    </xf>
    <xf numFmtId="49" fontId="18" fillId="0" borderId="38" xfId="0" applyNumberFormat="1" applyFont="1" applyFill="1" applyBorder="1" applyAlignment="1">
      <alignment horizontal="left" vertical="center"/>
    </xf>
    <xf numFmtId="3" fontId="18" fillId="0" borderId="60" xfId="0" applyNumberFormat="1" applyFont="1" applyFill="1" applyBorder="1" applyAlignment="1" applyProtection="1">
      <alignment vertical="center" wrapText="1"/>
      <protection locked="0"/>
    </xf>
    <xf numFmtId="49" fontId="18" fillId="0" borderId="38" xfId="0" applyNumberFormat="1" applyFont="1" applyFill="1" applyBorder="1" applyAlignment="1" applyProtection="1">
      <alignment horizontal="left" vertical="center"/>
      <protection locked="0"/>
    </xf>
    <xf numFmtId="3" fontId="16" fillId="0" borderId="60" xfId="0" applyNumberFormat="1" applyFont="1" applyFill="1" applyBorder="1" applyAlignment="1">
      <alignment vertical="center" wrapText="1"/>
    </xf>
    <xf numFmtId="49" fontId="18" fillId="0" borderId="41" xfId="0" applyNumberFormat="1" applyFont="1" applyFill="1" applyBorder="1" applyAlignment="1" applyProtection="1">
      <alignment horizontal="left" vertical="center"/>
      <protection locked="0"/>
    </xf>
    <xf numFmtId="3" fontId="18" fillId="0" borderId="61" xfId="0" applyNumberFormat="1" applyFont="1" applyFill="1" applyBorder="1" applyAlignment="1" applyProtection="1">
      <alignment vertical="center" wrapText="1"/>
      <protection locked="0"/>
    </xf>
    <xf numFmtId="166" fontId="16" fillId="0" borderId="74" xfId="0" applyNumberFormat="1" applyFont="1" applyFill="1" applyBorder="1" applyAlignment="1">
      <alignment horizontal="left" vertical="center" wrapText="1" indent="1"/>
    </xf>
    <xf numFmtId="3" fontId="16" fillId="0" borderId="74" xfId="0" applyNumberFormat="1" applyFont="1" applyFill="1" applyBorder="1" applyAlignment="1">
      <alignment horizontal="right" vertical="center" wrapText="1"/>
    </xf>
    <xf numFmtId="166" fontId="32" fillId="0" borderId="0" xfId="0" applyNumberFormat="1" applyFont="1" applyFill="1" applyBorder="1" applyAlignment="1">
      <alignment horizontal="left" vertical="center" wrapText="1"/>
    </xf>
    <xf numFmtId="164" fontId="16" fillId="0" borderId="7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57" applyFont="1" applyFill="1" applyAlignment="1">
      <alignment horizontal="centerContinuous" vertical="center"/>
      <protection/>
    </xf>
    <xf numFmtId="0" fontId="7" fillId="0" borderId="0" xfId="57" applyFont="1" applyFill="1" applyAlignment="1">
      <alignment horizontal="right"/>
      <protection/>
    </xf>
    <xf numFmtId="0" fontId="9" fillId="0" borderId="78" xfId="57" applyFont="1" applyFill="1" applyBorder="1" applyAlignment="1">
      <alignment horizontal="center" vertical="center" wrapText="1"/>
      <protection/>
    </xf>
    <xf numFmtId="0" fontId="16" fillId="0" borderId="78" xfId="57" applyFont="1" applyFill="1" applyBorder="1" applyAlignment="1">
      <alignment horizontal="center" vertical="center" wrapText="1"/>
      <protection/>
    </xf>
    <xf numFmtId="0" fontId="16" fillId="0" borderId="79" xfId="57" applyFont="1" applyFill="1" applyBorder="1" applyAlignment="1">
      <alignment horizontal="center" vertical="center" wrapText="1"/>
      <protection/>
    </xf>
    <xf numFmtId="0" fontId="23" fillId="0" borderId="0" xfId="57" applyFill="1">
      <alignment/>
      <protection/>
    </xf>
    <xf numFmtId="169" fontId="16" fillId="0" borderId="37" xfId="57" applyNumberFormat="1" applyFont="1" applyFill="1" applyBorder="1" applyAlignment="1">
      <alignment horizontal="right" vertical="center"/>
      <protection/>
    </xf>
    <xf numFmtId="169" fontId="16" fillId="0" borderId="26" xfId="57" applyNumberFormat="1" applyFont="1" applyFill="1" applyBorder="1" applyAlignment="1">
      <alignment vertical="center"/>
      <protection/>
    </xf>
    <xf numFmtId="169" fontId="16" fillId="0" borderId="26" xfId="57" applyNumberFormat="1" applyFont="1" applyFill="1" applyBorder="1" applyAlignment="1">
      <alignment horizontal="right" vertical="center"/>
      <protection/>
    </xf>
    <xf numFmtId="169" fontId="16" fillId="0" borderId="50" xfId="57" applyNumberFormat="1" applyFont="1" applyFill="1" applyBorder="1" applyAlignment="1">
      <alignment vertical="center"/>
      <protection/>
    </xf>
    <xf numFmtId="169" fontId="18" fillId="0" borderId="39" xfId="40" applyNumberFormat="1" applyFont="1" applyFill="1" applyBorder="1" applyAlignment="1" applyProtection="1" quotePrefix="1">
      <alignment horizontal="right"/>
      <protection locked="0"/>
    </xf>
    <xf numFmtId="169" fontId="18" fillId="0" borderId="19" xfId="40" applyNumberFormat="1" applyFont="1" applyFill="1" applyBorder="1" applyAlignment="1" applyProtection="1">
      <alignment vertical="center"/>
      <protection locked="0"/>
    </xf>
    <xf numFmtId="169" fontId="18" fillId="0" borderId="19" xfId="57" applyNumberFormat="1" applyFont="1" applyFill="1" applyBorder="1">
      <alignment/>
      <protection/>
    </xf>
    <xf numFmtId="169" fontId="18" fillId="0" borderId="19" xfId="40" applyNumberFormat="1" applyFont="1" applyFill="1" applyBorder="1" applyAlignment="1" applyProtection="1" quotePrefix="1">
      <alignment horizontal="right"/>
      <protection locked="0"/>
    </xf>
    <xf numFmtId="169" fontId="18" fillId="0" borderId="80" xfId="57" applyNumberFormat="1" applyFont="1" applyFill="1" applyBorder="1">
      <alignment/>
      <protection/>
    </xf>
    <xf numFmtId="169" fontId="18" fillId="0" borderId="38" xfId="40" applyNumberFormat="1" applyFont="1" applyFill="1" applyBorder="1" applyAlignment="1" applyProtection="1">
      <alignment/>
      <protection locked="0"/>
    </xf>
    <xf numFmtId="169" fontId="18" fillId="0" borderId="12" xfId="40" applyNumberFormat="1" applyFont="1" applyFill="1" applyBorder="1" applyAlignment="1" applyProtection="1">
      <alignment vertical="center"/>
      <protection locked="0"/>
    </xf>
    <xf numFmtId="169" fontId="18" fillId="0" borderId="12" xfId="57" applyNumberFormat="1" applyFont="1" applyFill="1" applyBorder="1">
      <alignment/>
      <protection/>
    </xf>
    <xf numFmtId="169" fontId="18" fillId="0" borderId="12" xfId="40" applyNumberFormat="1" applyFont="1" applyFill="1" applyBorder="1" applyAlignment="1" applyProtection="1">
      <alignment/>
      <protection locked="0"/>
    </xf>
    <xf numFmtId="169" fontId="18" fillId="0" borderId="81" xfId="57" applyNumberFormat="1" applyFont="1" applyFill="1" applyBorder="1">
      <alignment/>
      <protection/>
    </xf>
    <xf numFmtId="169" fontId="18" fillId="0" borderId="38" xfId="57" applyNumberFormat="1" applyFont="1" applyFill="1" applyBorder="1" applyProtection="1">
      <alignment/>
      <protection locked="0"/>
    </xf>
    <xf numFmtId="169" fontId="18" fillId="0" borderId="12" xfId="57" applyNumberFormat="1" applyFont="1" applyFill="1" applyBorder="1" applyAlignment="1" applyProtection="1">
      <alignment vertical="center"/>
      <protection locked="0"/>
    </xf>
    <xf numFmtId="169" fontId="18" fillId="0" borderId="12" xfId="57" applyNumberFormat="1" applyFont="1" applyFill="1" applyBorder="1" applyProtection="1">
      <alignment/>
      <protection locked="0"/>
    </xf>
    <xf numFmtId="169" fontId="18" fillId="0" borderId="47" xfId="57" applyNumberFormat="1" applyFont="1" applyFill="1" applyBorder="1" applyProtection="1">
      <alignment/>
      <protection locked="0"/>
    </xf>
    <xf numFmtId="169" fontId="18" fillId="0" borderId="22" xfId="57" applyNumberFormat="1" applyFont="1" applyFill="1" applyBorder="1" applyAlignment="1" applyProtection="1">
      <alignment vertical="center"/>
      <protection locked="0"/>
    </xf>
    <xf numFmtId="169" fontId="18" fillId="0" borderId="22" xfId="57" applyNumberFormat="1" applyFont="1" applyFill="1" applyBorder="1">
      <alignment/>
      <protection/>
    </xf>
    <xf numFmtId="169" fontId="18" fillId="0" borderId="22" xfId="57" applyNumberFormat="1" applyFont="1" applyFill="1" applyBorder="1" applyProtection="1">
      <alignment/>
      <protection locked="0"/>
    </xf>
    <xf numFmtId="169" fontId="18" fillId="0" borderId="82" xfId="57" applyNumberFormat="1" applyFont="1" applyFill="1" applyBorder="1">
      <alignment/>
      <protection/>
    </xf>
    <xf numFmtId="169" fontId="16" fillId="0" borderId="37" xfId="57" applyNumberFormat="1" applyFont="1" applyFill="1" applyBorder="1" applyAlignment="1">
      <alignment vertical="center"/>
      <protection/>
    </xf>
    <xf numFmtId="169" fontId="18" fillId="0" borderId="39" xfId="57" applyNumberFormat="1" applyFont="1" applyFill="1" applyBorder="1" applyProtection="1">
      <alignment/>
      <protection locked="0"/>
    </xf>
    <xf numFmtId="169" fontId="18" fillId="0" borderId="19" xfId="57" applyNumberFormat="1" applyFont="1" applyFill="1" applyBorder="1" applyAlignment="1" applyProtection="1">
      <alignment vertical="center"/>
      <protection locked="0"/>
    </xf>
    <xf numFmtId="169" fontId="18" fillId="0" borderId="19" xfId="57" applyNumberFormat="1" applyFont="1" applyFill="1" applyBorder="1" applyProtection="1">
      <alignment/>
      <protection locked="0"/>
    </xf>
    <xf numFmtId="169" fontId="9" fillId="0" borderId="37" xfId="57" applyNumberFormat="1" applyFont="1" applyFill="1" applyBorder="1" applyAlignment="1">
      <alignment horizontal="center" vertical="center" wrapText="1"/>
      <protection/>
    </xf>
    <xf numFmtId="169" fontId="18" fillId="0" borderId="41" xfId="57" applyNumberFormat="1" applyFont="1" applyFill="1" applyBorder="1" applyProtection="1">
      <alignment/>
      <protection locked="0"/>
    </xf>
    <xf numFmtId="169" fontId="18" fillId="0" borderId="17" xfId="57" applyNumberFormat="1" applyFont="1" applyFill="1" applyBorder="1">
      <alignment/>
      <protection/>
    </xf>
    <xf numFmtId="169" fontId="18" fillId="0" borderId="83" xfId="57" applyNumberFormat="1" applyFont="1" applyFill="1" applyBorder="1">
      <alignment/>
      <protection/>
    </xf>
    <xf numFmtId="169" fontId="16" fillId="0" borderId="84" xfId="57" applyNumberFormat="1" applyFont="1" applyFill="1" applyBorder="1" applyAlignment="1">
      <alignment vertical="center"/>
      <protection/>
    </xf>
    <xf numFmtId="169" fontId="16" fillId="0" borderId="64" xfId="57" applyNumberFormat="1" applyFont="1" applyFill="1" applyBorder="1" applyAlignment="1">
      <alignment vertical="center"/>
      <protection/>
    </xf>
    <xf numFmtId="169" fontId="16" fillId="0" borderId="85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horizontal="right"/>
      <protection/>
    </xf>
    <xf numFmtId="164" fontId="23" fillId="0" borderId="0" xfId="57" applyNumberFormat="1" applyFill="1" applyAlignment="1">
      <alignment vertical="center"/>
      <protection/>
    </xf>
    <xf numFmtId="0" fontId="25" fillId="0" borderId="0" xfId="57" applyFont="1" applyFill="1">
      <alignment/>
      <protection/>
    </xf>
    <xf numFmtId="0" fontId="23" fillId="0" borderId="0" xfId="57" applyFill="1" applyAlignment="1">
      <alignment vertical="center"/>
      <protection/>
    </xf>
    <xf numFmtId="169" fontId="20" fillId="0" borderId="26" xfId="57" applyNumberFormat="1" applyFont="1" applyFill="1" applyBorder="1" applyAlignment="1">
      <alignment vertical="center"/>
      <protection/>
    </xf>
    <xf numFmtId="169" fontId="20" fillId="0" borderId="27" xfId="57" applyNumberFormat="1" applyFont="1" applyFill="1" applyBorder="1" applyAlignment="1">
      <alignment vertical="center"/>
      <protection/>
    </xf>
    <xf numFmtId="169" fontId="18" fillId="0" borderId="13" xfId="57" applyNumberFormat="1" applyFont="1" applyFill="1" applyBorder="1" applyAlignment="1" applyProtection="1">
      <alignment vertical="center"/>
      <protection locked="0"/>
    </xf>
    <xf numFmtId="169" fontId="20" fillId="0" borderId="26" xfId="57" applyNumberFormat="1" applyFont="1" applyFill="1" applyBorder="1" applyAlignment="1" applyProtection="1">
      <alignment vertical="center"/>
      <protection/>
    </xf>
    <xf numFmtId="169" fontId="20" fillId="0" borderId="27" xfId="57" applyNumberFormat="1" applyFont="1" applyFill="1" applyBorder="1" applyAlignment="1" applyProtection="1">
      <alignment vertical="center"/>
      <protection/>
    </xf>
    <xf numFmtId="169" fontId="20" fillId="0" borderId="65" xfId="57" applyNumberFormat="1" applyFont="1" applyFill="1" applyBorder="1" applyAlignment="1" applyProtection="1">
      <alignment vertical="center"/>
      <protection/>
    </xf>
    <xf numFmtId="169" fontId="20" fillId="0" borderId="14" xfId="57" applyNumberFormat="1" applyFont="1" applyFill="1" applyBorder="1" applyAlignment="1" applyProtection="1">
      <alignment vertical="center"/>
      <protection/>
    </xf>
    <xf numFmtId="169" fontId="20" fillId="0" borderId="25" xfId="57" applyNumberFormat="1" applyFont="1" applyFill="1" applyBorder="1" applyAlignment="1" applyProtection="1">
      <alignment vertical="center"/>
      <protection/>
    </xf>
    <xf numFmtId="0" fontId="27" fillId="0" borderId="0" xfId="0" applyFont="1" applyFill="1" applyAlignment="1">
      <alignment/>
    </xf>
    <xf numFmtId="0" fontId="30" fillId="0" borderId="0" xfId="57" applyFont="1" applyFill="1">
      <alignment/>
      <protection/>
    </xf>
    <xf numFmtId="167" fontId="18" fillId="0" borderId="39" xfId="57" applyNumberFormat="1" applyFont="1" applyFill="1" applyBorder="1" applyAlignment="1">
      <alignment horizontal="center" vertical="center"/>
      <protection/>
    </xf>
    <xf numFmtId="0" fontId="18" fillId="0" borderId="19" xfId="57" applyFont="1" applyFill="1" applyBorder="1" applyAlignment="1">
      <alignment horizontal="left" vertical="center" wrapText="1" indent="1"/>
      <protection/>
    </xf>
    <xf numFmtId="169" fontId="18" fillId="0" borderId="19" xfId="57" applyNumberFormat="1" applyFont="1" applyFill="1" applyBorder="1" applyAlignment="1" applyProtection="1">
      <alignment horizontal="right" vertical="center"/>
      <protection locked="0"/>
    </xf>
    <xf numFmtId="169" fontId="18" fillId="0" borderId="19" xfId="40" applyNumberFormat="1" applyFont="1" applyFill="1" applyBorder="1" applyAlignment="1" applyProtection="1">
      <alignment horizontal="right" vertical="center"/>
      <protection locked="0"/>
    </xf>
    <xf numFmtId="169" fontId="18" fillId="0" borderId="19" xfId="57" applyNumberFormat="1" applyFont="1" applyFill="1" applyBorder="1" applyAlignment="1">
      <alignment horizontal="right" vertical="center"/>
      <protection/>
    </xf>
    <xf numFmtId="169" fontId="18" fillId="0" borderId="19" xfId="40" applyNumberFormat="1" applyFont="1" applyFill="1" applyBorder="1" applyAlignment="1" applyProtection="1" quotePrefix="1">
      <alignment horizontal="right" vertical="center"/>
      <protection locked="0"/>
    </xf>
    <xf numFmtId="169" fontId="18" fillId="0" borderId="20" xfId="57" applyNumberFormat="1" applyFont="1" applyFill="1" applyBorder="1" applyAlignment="1">
      <alignment horizontal="right" vertical="center"/>
      <protection/>
    </xf>
    <xf numFmtId="0" fontId="18" fillId="0" borderId="12" xfId="57" applyFont="1" applyFill="1" applyBorder="1" applyAlignment="1" quotePrefix="1">
      <alignment horizontal="left" vertical="center" wrapText="1" indent="1"/>
      <protection/>
    </xf>
    <xf numFmtId="169" fontId="18" fillId="0" borderId="12" xfId="40" applyNumberFormat="1" applyFont="1" applyFill="1" applyBorder="1" applyAlignment="1" applyProtection="1">
      <alignment horizontal="right" vertical="center"/>
      <protection locked="0"/>
    </xf>
    <xf numFmtId="169" fontId="18" fillId="0" borderId="12" xfId="57" applyNumberFormat="1" applyFont="1" applyFill="1" applyBorder="1" applyAlignment="1">
      <alignment horizontal="right" vertical="center"/>
      <protection/>
    </xf>
    <xf numFmtId="169" fontId="18" fillId="0" borderId="12" xfId="40" applyNumberFormat="1" applyFont="1" applyFill="1" applyBorder="1" applyAlignment="1" applyProtection="1" quotePrefix="1">
      <alignment horizontal="right" vertical="center"/>
      <protection locked="0"/>
    </xf>
    <xf numFmtId="169" fontId="18" fillId="0" borderId="13" xfId="57" applyNumberFormat="1" applyFont="1" applyFill="1" applyBorder="1" applyAlignment="1">
      <alignment horizontal="right" vertical="center"/>
      <protection/>
    </xf>
    <xf numFmtId="0" fontId="18" fillId="0" borderId="17" xfId="57" applyFont="1" applyFill="1" applyBorder="1" applyAlignment="1" quotePrefix="1">
      <alignment horizontal="left" vertical="center" wrapText="1" indent="1"/>
      <protection/>
    </xf>
    <xf numFmtId="169" fontId="18" fillId="0" borderId="17" xfId="40" applyNumberFormat="1" applyFont="1" applyFill="1" applyBorder="1" applyAlignment="1" applyProtection="1">
      <alignment horizontal="right" vertical="center"/>
      <protection locked="0"/>
    </xf>
    <xf numFmtId="169" fontId="18" fillId="0" borderId="17" xfId="57" applyNumberFormat="1" applyFont="1" applyFill="1" applyBorder="1" applyAlignment="1">
      <alignment horizontal="right" vertical="center"/>
      <protection/>
    </xf>
    <xf numFmtId="169" fontId="18" fillId="0" borderId="17" xfId="40" applyNumberFormat="1" applyFont="1" applyFill="1" applyBorder="1" applyAlignment="1" applyProtection="1" quotePrefix="1">
      <alignment horizontal="right" vertical="center"/>
      <protection locked="0"/>
    </xf>
    <xf numFmtId="169" fontId="18" fillId="0" borderId="18" xfId="57" applyNumberFormat="1" applyFont="1" applyFill="1" applyBorder="1" applyAlignment="1">
      <alignment horizontal="right" vertical="center"/>
      <protection/>
    </xf>
    <xf numFmtId="169" fontId="16" fillId="0" borderId="26" xfId="57" applyNumberFormat="1" applyFont="1" applyFill="1" applyBorder="1" applyAlignment="1" applyProtection="1">
      <alignment horizontal="right" vertical="center"/>
      <protection/>
    </xf>
    <xf numFmtId="0" fontId="18" fillId="0" borderId="15" xfId="57" applyFont="1" applyFill="1" applyBorder="1" applyAlignment="1" quotePrefix="1">
      <alignment horizontal="left" vertical="center" wrapText="1" indent="1"/>
      <protection/>
    </xf>
    <xf numFmtId="169" fontId="18" fillId="0" borderId="15" xfId="40" applyNumberFormat="1" applyFont="1" applyFill="1" applyBorder="1" applyAlignment="1" applyProtection="1">
      <alignment horizontal="right" vertical="center"/>
      <protection locked="0"/>
    </xf>
    <xf numFmtId="169" fontId="18" fillId="0" borderId="15" xfId="57" applyNumberFormat="1" applyFont="1" applyFill="1" applyBorder="1" applyAlignment="1">
      <alignment horizontal="right" vertical="center"/>
      <protection/>
    </xf>
    <xf numFmtId="169" fontId="18" fillId="0" borderId="15" xfId="40" applyNumberFormat="1" applyFont="1" applyFill="1" applyBorder="1" applyAlignment="1" applyProtection="1" quotePrefix="1">
      <alignment horizontal="right" vertical="center"/>
      <protection locked="0"/>
    </xf>
    <xf numFmtId="169" fontId="18" fillId="0" borderId="16" xfId="57" applyNumberFormat="1" applyFont="1" applyFill="1" applyBorder="1" applyAlignment="1">
      <alignment horizontal="right" vertical="center"/>
      <protection/>
    </xf>
    <xf numFmtId="0" fontId="18" fillId="0" borderId="15" xfId="57" applyFont="1" applyFill="1" applyBorder="1" applyAlignment="1">
      <alignment horizontal="left" vertical="center" wrapText="1" indent="1"/>
      <protection/>
    </xf>
    <xf numFmtId="167" fontId="18" fillId="0" borderId="47" xfId="57" applyNumberFormat="1" applyFont="1" applyFill="1" applyBorder="1" applyAlignment="1">
      <alignment horizontal="center" vertical="center"/>
      <protection/>
    </xf>
    <xf numFmtId="0" fontId="18" fillId="0" borderId="22" xfId="57" applyFont="1" applyFill="1" applyBorder="1" applyAlignment="1" quotePrefix="1">
      <alignment horizontal="left" vertical="center" wrapText="1" indent="1"/>
      <protection/>
    </xf>
    <xf numFmtId="169" fontId="18" fillId="0" borderId="22" xfId="57" applyNumberFormat="1" applyFont="1" applyFill="1" applyBorder="1" applyAlignment="1" applyProtection="1">
      <alignment horizontal="right" vertical="center"/>
      <protection locked="0"/>
    </xf>
    <xf numFmtId="169" fontId="18" fillId="0" borderId="22" xfId="40" applyNumberFormat="1" applyFont="1" applyFill="1" applyBorder="1" applyAlignment="1" applyProtection="1">
      <alignment horizontal="right" vertical="center"/>
      <protection locked="0"/>
    </xf>
    <xf numFmtId="169" fontId="18" fillId="0" borderId="22" xfId="57" applyNumberFormat="1" applyFont="1" applyFill="1" applyBorder="1" applyAlignment="1">
      <alignment horizontal="right" vertical="center"/>
      <protection/>
    </xf>
    <xf numFmtId="169" fontId="18" fillId="0" borderId="22" xfId="40" applyNumberFormat="1" applyFont="1" applyFill="1" applyBorder="1" applyAlignment="1" applyProtection="1" quotePrefix="1">
      <alignment horizontal="right" vertical="center"/>
      <protection locked="0"/>
    </xf>
    <xf numFmtId="169" fontId="18" fillId="0" borderId="23" xfId="57" applyNumberFormat="1" applyFont="1" applyFill="1" applyBorder="1" applyAlignment="1">
      <alignment horizontal="right" vertical="center"/>
      <protection/>
    </xf>
    <xf numFmtId="169" fontId="18" fillId="0" borderId="39" xfId="57" applyNumberFormat="1" applyFont="1" applyFill="1" applyBorder="1" applyAlignment="1" applyProtection="1">
      <alignment vertical="center"/>
      <protection locked="0"/>
    </xf>
    <xf numFmtId="169" fontId="18" fillId="0" borderId="20" xfId="57" applyNumberFormat="1" applyFont="1" applyFill="1" applyBorder="1" applyAlignment="1">
      <alignment vertical="center"/>
      <protection/>
    </xf>
    <xf numFmtId="169" fontId="18" fillId="0" borderId="13" xfId="57" applyNumberFormat="1" applyFont="1" applyFill="1" applyBorder="1" applyAlignment="1">
      <alignment vertical="center"/>
      <protection/>
    </xf>
    <xf numFmtId="169" fontId="18" fillId="0" borderId="38" xfId="57" applyNumberFormat="1" applyFont="1" applyFill="1" applyBorder="1" applyAlignment="1" applyProtection="1">
      <alignment vertical="center"/>
      <protection locked="0"/>
    </xf>
    <xf numFmtId="0" fontId="23" fillId="0" borderId="0" xfId="57" applyFont="1" applyFill="1" applyAlignment="1">
      <alignment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6" fillId="0" borderId="37" xfId="0" applyFont="1" applyFill="1" applyBorder="1" applyAlignment="1" applyProtection="1">
      <alignment horizontal="center" vertical="center" wrapText="1"/>
      <protection/>
    </xf>
    <xf numFmtId="0" fontId="16" fillId="0" borderId="26" xfId="0" applyFont="1" applyFill="1" applyBorder="1" applyAlignment="1" applyProtection="1">
      <alignment horizontal="center" vertical="center" wrapText="1"/>
      <protection/>
    </xf>
    <xf numFmtId="0" fontId="16" fillId="0" borderId="2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18" fillId="0" borderId="42" xfId="0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18" fillId="0" borderId="38" xfId="0" applyFont="1" applyFill="1" applyBorder="1" applyAlignment="1" applyProtection="1">
      <alignment horizontal="right" vertical="center" wrapText="1" indent="1"/>
      <protection locked="0"/>
    </xf>
    <xf numFmtId="0" fontId="18" fillId="0" borderId="12" xfId="0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Fill="1" applyBorder="1" applyAlignment="1" applyProtection="1">
      <alignment horizontal="left" vertical="center" wrapText="1"/>
      <protection locked="0"/>
    </xf>
    <xf numFmtId="0" fontId="27" fillId="0" borderId="0" xfId="59" applyFill="1">
      <alignment/>
      <protection/>
    </xf>
    <xf numFmtId="0" fontId="32" fillId="0" borderId="47" xfId="59" applyFont="1" applyFill="1" applyBorder="1" applyAlignment="1">
      <alignment horizontal="center" vertical="center" wrapText="1"/>
      <protection/>
    </xf>
    <xf numFmtId="0" fontId="32" fillId="0" borderId="22" xfId="59" applyFont="1" applyFill="1" applyBorder="1" applyAlignment="1">
      <alignment horizontal="center" vertical="center" wrapText="1"/>
      <protection/>
    </xf>
    <xf numFmtId="0" fontId="32" fillId="0" borderId="23" xfId="59" applyFont="1" applyFill="1" applyBorder="1" applyAlignment="1">
      <alignment horizontal="center" vertical="center" wrapText="1"/>
      <protection/>
    </xf>
    <xf numFmtId="0" fontId="27" fillId="0" borderId="0" xfId="59" applyFill="1" applyAlignment="1">
      <alignment horizontal="center" vertical="center"/>
      <protection/>
    </xf>
    <xf numFmtId="0" fontId="33" fillId="0" borderId="42" xfId="59" applyFont="1" applyFill="1" applyBorder="1" applyAlignment="1">
      <alignment vertical="center" wrapText="1"/>
      <protection/>
    </xf>
    <xf numFmtId="0" fontId="22" fillId="0" borderId="15" xfId="59" applyFont="1" applyFill="1" applyBorder="1" applyAlignment="1">
      <alignment horizontal="center" vertical="center" wrapText="1"/>
      <protection/>
    </xf>
    <xf numFmtId="171" fontId="33" fillId="0" borderId="15" xfId="59" applyNumberFormat="1" applyFont="1" applyFill="1" applyBorder="1" applyAlignment="1">
      <alignment horizontal="right" vertical="center" wrapText="1"/>
      <protection/>
    </xf>
    <xf numFmtId="171" fontId="33" fillId="0" borderId="86" xfId="59" applyNumberFormat="1" applyFont="1" applyFill="1" applyBorder="1" applyAlignment="1">
      <alignment horizontal="right" vertical="center" wrapText="1"/>
      <protection/>
    </xf>
    <xf numFmtId="0" fontId="27" fillId="0" borderId="0" xfId="59" applyFill="1" applyAlignment="1">
      <alignment vertical="center"/>
      <protection/>
    </xf>
    <xf numFmtId="0" fontId="32" fillId="0" borderId="38" xfId="59" applyFont="1" applyFill="1" applyBorder="1" applyAlignment="1">
      <alignment vertical="center" wrapText="1"/>
      <protection/>
    </xf>
    <xf numFmtId="0" fontId="22" fillId="0" borderId="12" xfId="59" applyFont="1" applyFill="1" applyBorder="1" applyAlignment="1">
      <alignment horizontal="center" vertical="center" wrapText="1"/>
      <protection/>
    </xf>
    <xf numFmtId="171" fontId="22" fillId="0" borderId="12" xfId="59" applyNumberFormat="1" applyFont="1" applyFill="1" applyBorder="1" applyAlignment="1">
      <alignment horizontal="right" vertical="center" wrapText="1"/>
      <protection/>
    </xf>
    <xf numFmtId="171" fontId="33" fillId="0" borderId="87" xfId="59" applyNumberFormat="1" applyFont="1" applyFill="1" applyBorder="1" applyAlignment="1">
      <alignment horizontal="right" vertical="center" wrapText="1"/>
      <protection/>
    </xf>
    <xf numFmtId="0" fontId="34" fillId="0" borderId="38" xfId="59" applyFont="1" applyFill="1" applyBorder="1" applyAlignment="1">
      <alignment horizontal="left" vertical="center" wrapText="1" indent="1"/>
      <protection/>
    </xf>
    <xf numFmtId="171" fontId="22" fillId="0" borderId="12" xfId="59" applyNumberFormat="1" applyFont="1" applyFill="1" applyBorder="1" applyAlignment="1">
      <alignment horizontal="right" vertical="center" wrapText="1"/>
      <protection/>
    </xf>
    <xf numFmtId="171" fontId="22" fillId="0" borderId="87" xfId="59" applyNumberFormat="1" applyFont="1" applyFill="1" applyBorder="1" applyAlignment="1">
      <alignment horizontal="right" vertical="center" wrapText="1"/>
      <protection/>
    </xf>
    <xf numFmtId="0" fontId="22" fillId="0" borderId="38" xfId="59" applyFont="1" applyFill="1" applyBorder="1" applyAlignment="1">
      <alignment vertical="center" wrapText="1"/>
      <protection/>
    </xf>
    <xf numFmtId="171" fontId="22" fillId="0" borderId="12" xfId="59" applyNumberFormat="1" applyFont="1" applyFill="1" applyBorder="1" applyAlignment="1" applyProtection="1">
      <alignment horizontal="right" vertical="center" wrapText="1"/>
      <protection locked="0"/>
    </xf>
    <xf numFmtId="171" fontId="22" fillId="0" borderId="88" xfId="59" applyNumberFormat="1" applyFont="1" applyFill="1" applyBorder="1" applyAlignment="1">
      <alignment horizontal="right" vertical="center" wrapText="1"/>
      <protection/>
    </xf>
    <xf numFmtId="0" fontId="33" fillId="0" borderId="38" xfId="59" applyFont="1" applyFill="1" applyBorder="1" applyAlignment="1">
      <alignment vertical="center" wrapText="1"/>
      <protection/>
    </xf>
    <xf numFmtId="171" fontId="33" fillId="0" borderId="12" xfId="59" applyNumberFormat="1" applyFont="1" applyFill="1" applyBorder="1" applyAlignment="1">
      <alignment horizontal="right" vertical="center" wrapText="1"/>
      <protection/>
    </xf>
    <xf numFmtId="171" fontId="33" fillId="0" borderId="13" xfId="59" applyNumberFormat="1" applyFont="1" applyFill="1" applyBorder="1" applyAlignment="1">
      <alignment horizontal="right" vertical="center" wrapText="1"/>
      <protection/>
    </xf>
    <xf numFmtId="171" fontId="32" fillId="0" borderId="12" xfId="59" applyNumberFormat="1" applyFont="1" applyFill="1" applyBorder="1" applyAlignment="1">
      <alignment horizontal="right" vertical="center" wrapText="1"/>
      <protection/>
    </xf>
    <xf numFmtId="171" fontId="32" fillId="0" borderId="13" xfId="59" applyNumberFormat="1" applyFont="1" applyFill="1" applyBorder="1" applyAlignment="1">
      <alignment horizontal="right" vertical="center" wrapText="1"/>
      <protection/>
    </xf>
    <xf numFmtId="171" fontId="22" fillId="0" borderId="13" xfId="59" applyNumberFormat="1" applyFont="1" applyFill="1" applyBorder="1" applyAlignment="1">
      <alignment horizontal="right" vertical="center" wrapText="1"/>
      <protection/>
    </xf>
    <xf numFmtId="0" fontId="22" fillId="0" borderId="38" xfId="59" applyFont="1" applyFill="1" applyBorder="1" applyAlignment="1">
      <alignment horizontal="left" vertical="center" wrapText="1" indent="2"/>
      <protection/>
    </xf>
    <xf numFmtId="0" fontId="22" fillId="0" borderId="38" xfId="59" applyFont="1" applyFill="1" applyBorder="1" applyAlignment="1">
      <alignment horizontal="left" vertical="center" wrapText="1" indent="3"/>
      <protection/>
    </xf>
    <xf numFmtId="171" fontId="22" fillId="0" borderId="13" xfId="59" applyNumberFormat="1" applyFont="1" applyFill="1" applyBorder="1" applyAlignment="1" applyProtection="1">
      <alignment horizontal="right" vertical="center" wrapText="1"/>
      <protection locked="0"/>
    </xf>
    <xf numFmtId="0" fontId="22" fillId="0" borderId="42" xfId="59" applyFont="1" applyFill="1" applyBorder="1" applyAlignment="1">
      <alignment horizontal="left" vertical="center" wrapText="1" indent="3"/>
      <protection/>
    </xf>
    <xf numFmtId="171" fontId="32" fillId="0" borderId="88" xfId="59" applyNumberFormat="1" applyFont="1" applyFill="1" applyBorder="1" applyAlignment="1">
      <alignment horizontal="right" vertical="center" wrapText="1"/>
      <protection/>
    </xf>
    <xf numFmtId="171" fontId="32" fillId="0" borderId="12" xfId="59" applyNumberFormat="1" applyFont="1" applyFill="1" applyBorder="1" applyAlignment="1" applyProtection="1">
      <alignment horizontal="right" vertical="center" wrapText="1"/>
      <protection locked="0"/>
    </xf>
    <xf numFmtId="171" fontId="32" fillId="0" borderId="87" xfId="59" applyNumberFormat="1" applyFont="1" applyFill="1" applyBorder="1" applyAlignment="1">
      <alignment horizontal="right" vertical="center" wrapText="1"/>
      <protection/>
    </xf>
    <xf numFmtId="0" fontId="22" fillId="0" borderId="38" xfId="59" applyFont="1" applyFill="1" applyBorder="1" applyAlignment="1">
      <alignment horizontal="left" vertical="center" wrapText="1" indent="1"/>
      <protection/>
    </xf>
    <xf numFmtId="171" fontId="33" fillId="0" borderId="12" xfId="59" applyNumberFormat="1" applyFont="1" applyFill="1" applyBorder="1" applyAlignment="1" applyProtection="1">
      <alignment horizontal="right" vertical="center" wrapText="1"/>
      <protection locked="0"/>
    </xf>
    <xf numFmtId="0" fontId="32" fillId="0" borderId="38" xfId="59" applyFont="1" applyFill="1" applyBorder="1" applyAlignment="1">
      <alignment horizontal="left" vertical="center" wrapText="1" indent="1"/>
      <protection/>
    </xf>
    <xf numFmtId="171" fontId="22" fillId="0" borderId="88" xfId="59" applyNumberFormat="1" applyFont="1" applyFill="1" applyBorder="1" applyAlignment="1" applyProtection="1">
      <alignment horizontal="right" vertical="center" wrapText="1"/>
      <protection/>
    </xf>
    <xf numFmtId="0" fontId="33" fillId="0" borderId="38" xfId="59" applyFont="1" applyFill="1" applyBorder="1" applyAlignment="1">
      <alignment horizontal="left" vertical="center" wrapText="1"/>
      <protection/>
    </xf>
    <xf numFmtId="0" fontId="22" fillId="0" borderId="38" xfId="59" applyFont="1" applyFill="1" applyBorder="1" applyAlignment="1">
      <alignment horizontal="left" vertical="center" indent="2"/>
      <protection/>
    </xf>
    <xf numFmtId="171" fontId="32" fillId="0" borderId="12" xfId="59" applyNumberFormat="1" applyFont="1" applyFill="1" applyBorder="1" applyAlignment="1" applyProtection="1">
      <alignment horizontal="right" vertical="center" wrapText="1"/>
      <protection/>
    </xf>
    <xf numFmtId="171" fontId="33" fillId="0" borderId="88" xfId="59" applyNumberFormat="1" applyFont="1" applyFill="1" applyBorder="1" applyAlignment="1">
      <alignment horizontal="right" vertical="center" wrapText="1"/>
      <protection/>
    </xf>
    <xf numFmtId="0" fontId="33" fillId="0" borderId="47" xfId="59" applyFont="1" applyFill="1" applyBorder="1" applyAlignment="1">
      <alignment vertical="center" wrapText="1"/>
      <protection/>
    </xf>
    <xf numFmtId="0" fontId="22" fillId="0" borderId="22" xfId="59" applyFont="1" applyFill="1" applyBorder="1" applyAlignment="1">
      <alignment horizontal="center" vertical="center" wrapText="1"/>
      <protection/>
    </xf>
    <xf numFmtId="171" fontId="33" fillId="0" borderId="89" xfId="59" applyNumberFormat="1" applyFont="1" applyFill="1" applyBorder="1" applyAlignment="1">
      <alignment horizontal="right" vertical="center" wrapText="1"/>
      <protection/>
    </xf>
    <xf numFmtId="171" fontId="33" fillId="0" borderId="22" xfId="59" applyNumberFormat="1" applyFont="1" applyFill="1" applyBorder="1" applyAlignment="1">
      <alignment horizontal="right" vertical="center" wrapText="1"/>
      <protection/>
    </xf>
    <xf numFmtId="171" fontId="33" fillId="0" borderId="90" xfId="59" applyNumberFormat="1" applyFont="1" applyFill="1" applyBorder="1" applyAlignment="1">
      <alignment horizontal="right" vertical="center" wrapText="1"/>
      <protection/>
    </xf>
    <xf numFmtId="0" fontId="22" fillId="0" borderId="0" xfId="59" applyFont="1" applyFill="1">
      <alignment/>
      <protection/>
    </xf>
    <xf numFmtId="0" fontId="27" fillId="0" borderId="0" xfId="59" applyFont="1" applyFill="1">
      <alignment/>
      <protection/>
    </xf>
    <xf numFmtId="3" fontId="27" fillId="0" borderId="0" xfId="59" applyNumberFormat="1" applyFont="1" applyFill="1">
      <alignment/>
      <protection/>
    </xf>
    <xf numFmtId="3" fontId="27" fillId="0" borderId="0" xfId="59" applyNumberFormat="1" applyFont="1" applyFill="1" applyAlignment="1">
      <alignment horizontal="center"/>
      <protection/>
    </xf>
    <xf numFmtId="0" fontId="22" fillId="0" borderId="0" xfId="59" applyFont="1" applyFill="1" applyProtection="1">
      <alignment/>
      <protection locked="0"/>
    </xf>
    <xf numFmtId="0" fontId="27" fillId="0" borderId="0" xfId="59" applyFill="1" applyAlignment="1">
      <alignment horizontal="center"/>
      <protection/>
    </xf>
    <xf numFmtId="0" fontId="0" fillId="0" borderId="0" xfId="58" applyFill="1" applyAlignment="1" applyProtection="1">
      <alignment vertical="center"/>
      <protection locked="0"/>
    </xf>
    <xf numFmtId="0" fontId="0" fillId="0" borderId="0" xfId="58" applyFill="1" applyAlignment="1" applyProtection="1">
      <alignment vertical="center" wrapText="1"/>
      <protection/>
    </xf>
    <xf numFmtId="0" fontId="0" fillId="0" borderId="0" xfId="58" applyFill="1" applyAlignment="1" applyProtection="1">
      <alignment horizontal="center" vertical="center"/>
      <protection/>
    </xf>
    <xf numFmtId="49" fontId="0" fillId="0" borderId="0" xfId="58" applyNumberFormat="1" applyFont="1" applyFill="1" applyAlignment="1" applyProtection="1">
      <alignment horizontal="center" vertical="center"/>
      <protection/>
    </xf>
    <xf numFmtId="0" fontId="16" fillId="0" borderId="38" xfId="58" applyFont="1" applyFill="1" applyBorder="1" applyAlignment="1" applyProtection="1">
      <alignment horizontal="left" vertical="center" wrapText="1"/>
      <protection/>
    </xf>
    <xf numFmtId="168" fontId="16" fillId="0" borderId="13" xfId="58" applyNumberFormat="1" applyFont="1" applyFill="1" applyBorder="1" applyAlignment="1" applyProtection="1">
      <alignment vertical="center"/>
      <protection/>
    </xf>
    <xf numFmtId="0" fontId="0" fillId="0" borderId="0" xfId="58" applyFont="1" applyFill="1" applyAlignment="1" applyProtection="1">
      <alignment vertical="center"/>
      <protection locked="0"/>
    </xf>
    <xf numFmtId="0" fontId="16" fillId="0" borderId="38" xfId="58" applyFont="1" applyFill="1" applyBorder="1" applyAlignment="1" applyProtection="1">
      <alignment vertical="center" wrapText="1"/>
      <protection/>
    </xf>
    <xf numFmtId="168" fontId="20" fillId="0" borderId="13" xfId="58" applyNumberFormat="1" applyFont="1" applyFill="1" applyBorder="1" applyAlignment="1" applyProtection="1">
      <alignment vertical="center"/>
      <protection/>
    </xf>
    <xf numFmtId="0" fontId="16" fillId="0" borderId="47" xfId="58" applyFont="1" applyFill="1" applyBorder="1" applyAlignment="1" applyProtection="1">
      <alignment horizontal="left" vertical="center" wrapText="1"/>
      <protection/>
    </xf>
    <xf numFmtId="167" fontId="18" fillId="0" borderId="22" xfId="58" applyNumberFormat="1" applyFont="1" applyFill="1" applyBorder="1" applyAlignment="1" applyProtection="1">
      <alignment horizontal="center" vertical="center"/>
      <protection/>
    </xf>
    <xf numFmtId="168" fontId="16" fillId="0" borderId="23" xfId="58" applyNumberFormat="1" applyFont="1" applyFill="1" applyBorder="1" applyAlignment="1" applyProtection="1">
      <alignment vertical="center"/>
      <protection/>
    </xf>
    <xf numFmtId="0" fontId="27" fillId="0" borderId="0" xfId="59" applyFont="1" applyFill="1" applyAlignment="1">
      <alignment/>
      <protection/>
    </xf>
    <xf numFmtId="0" fontId="15" fillId="0" borderId="0" xfId="58" applyFont="1" applyFill="1" applyAlignment="1" applyProtection="1">
      <alignment horizontal="center" vertical="center"/>
      <protection/>
    </xf>
    <xf numFmtId="0" fontId="36" fillId="0" borderId="37" xfId="59" applyFont="1" applyFill="1" applyBorder="1" applyAlignment="1">
      <alignment horizontal="center" vertical="center"/>
      <protection/>
    </xf>
    <xf numFmtId="0" fontId="36" fillId="0" borderId="26" xfId="59" applyFont="1" applyFill="1" applyBorder="1" applyAlignment="1">
      <alignment horizontal="center" vertical="center" wrapText="1"/>
      <protection/>
    </xf>
    <xf numFmtId="0" fontId="36" fillId="0" borderId="27" xfId="59" applyFont="1" applyFill="1" applyBorder="1" applyAlignment="1">
      <alignment horizontal="center" vertical="center" wrapText="1"/>
      <protection/>
    </xf>
    <xf numFmtId="0" fontId="22" fillId="0" borderId="42" xfId="59" applyFont="1" applyFill="1" applyBorder="1" applyAlignment="1" applyProtection="1">
      <alignment horizontal="left" indent="1"/>
      <protection locked="0"/>
    </xf>
    <xf numFmtId="0" fontId="22" fillId="0" borderId="15" xfId="59" applyFont="1" applyFill="1" applyBorder="1" applyAlignment="1">
      <alignment horizontal="right" indent="1"/>
      <protection/>
    </xf>
    <xf numFmtId="3" fontId="22" fillId="0" borderId="16" xfId="59" applyNumberFormat="1" applyFont="1" applyFill="1" applyBorder="1" applyProtection="1">
      <alignment/>
      <protection locked="0"/>
    </xf>
    <xf numFmtId="0" fontId="22" fillId="0" borderId="38" xfId="59" applyFont="1" applyFill="1" applyBorder="1" applyAlignment="1" applyProtection="1">
      <alignment horizontal="left" indent="1"/>
      <protection locked="0"/>
    </xf>
    <xf numFmtId="0" fontId="22" fillId="0" borderId="12" xfId="59" applyFont="1" applyFill="1" applyBorder="1" applyAlignment="1">
      <alignment horizontal="right" indent="1"/>
      <protection/>
    </xf>
    <xf numFmtId="3" fontId="22" fillId="0" borderId="12" xfId="59" applyNumberFormat="1" applyFont="1" applyFill="1" applyBorder="1" applyProtection="1">
      <alignment/>
      <protection locked="0"/>
    </xf>
    <xf numFmtId="3" fontId="22" fillId="0" borderId="13" xfId="59" applyNumberFormat="1" applyFont="1" applyFill="1" applyBorder="1" applyProtection="1">
      <alignment/>
      <protection locked="0"/>
    </xf>
    <xf numFmtId="0" fontId="22" fillId="0" borderId="38" xfId="59" applyFont="1" applyFill="1" applyBorder="1" applyProtection="1">
      <alignment/>
      <protection locked="0"/>
    </xf>
    <xf numFmtId="0" fontId="22" fillId="0" borderId="41" xfId="59" applyFont="1" applyFill="1" applyBorder="1" applyProtection="1">
      <alignment/>
      <protection locked="0"/>
    </xf>
    <xf numFmtId="0" fontId="22" fillId="0" borderId="17" xfId="59" applyFont="1" applyFill="1" applyBorder="1" applyAlignment="1">
      <alignment horizontal="right" indent="1"/>
      <protection/>
    </xf>
    <xf numFmtId="3" fontId="22" fillId="0" borderId="17" xfId="59" applyNumberFormat="1" applyFont="1" applyFill="1" applyBorder="1" applyProtection="1">
      <alignment/>
      <protection locked="0"/>
    </xf>
    <xf numFmtId="3" fontId="22" fillId="0" borderId="18" xfId="59" applyNumberFormat="1" applyFont="1" applyFill="1" applyBorder="1" applyProtection="1">
      <alignment/>
      <protection locked="0"/>
    </xf>
    <xf numFmtId="3" fontId="22" fillId="0" borderId="91" xfId="59" applyNumberFormat="1" applyFont="1" applyFill="1" applyBorder="1">
      <alignment/>
      <protection/>
    </xf>
    <xf numFmtId="3" fontId="33" fillId="0" borderId="27" xfId="59" applyNumberFormat="1" applyFont="1" applyFill="1" applyBorder="1">
      <alignment/>
      <protection/>
    </xf>
    <xf numFmtId="0" fontId="42" fillId="0" borderId="0" xfId="59" applyFont="1" applyFill="1">
      <alignment/>
      <protection/>
    </xf>
    <xf numFmtId="0" fontId="35" fillId="0" borderId="37" xfId="59" applyFont="1" applyFill="1" applyBorder="1" applyAlignment="1">
      <alignment horizontal="center" vertical="center"/>
      <protection/>
    </xf>
    <xf numFmtId="0" fontId="35" fillId="0" borderId="26" xfId="59" applyFont="1" applyFill="1" applyBorder="1" applyAlignment="1">
      <alignment horizontal="center" vertical="center" wrapText="1"/>
      <protection/>
    </xf>
    <xf numFmtId="0" fontId="35" fillId="0" borderId="27" xfId="59" applyFont="1" applyFill="1" applyBorder="1" applyAlignment="1">
      <alignment horizontal="center" vertical="center" wrapText="1"/>
      <protection/>
    </xf>
    <xf numFmtId="0" fontId="22" fillId="0" borderId="42" xfId="59" applyFont="1" applyFill="1" applyBorder="1" applyAlignment="1" applyProtection="1">
      <alignment horizontal="left" indent="1"/>
      <protection locked="0"/>
    </xf>
    <xf numFmtId="0" fontId="22" fillId="0" borderId="38" xfId="59" applyFont="1" applyFill="1" applyBorder="1" applyAlignment="1" applyProtection="1">
      <alignment horizontal="left" indent="1"/>
      <protection locked="0"/>
    </xf>
    <xf numFmtId="0" fontId="22" fillId="0" borderId="47" xfId="59" applyFont="1" applyFill="1" applyBorder="1" applyAlignment="1" applyProtection="1">
      <alignment horizontal="left" indent="1"/>
      <protection locked="0"/>
    </xf>
    <xf numFmtId="0" fontId="22" fillId="0" borderId="22" xfId="59" applyFont="1" applyFill="1" applyBorder="1" applyAlignment="1">
      <alignment horizontal="right" indent="1"/>
      <protection/>
    </xf>
    <xf numFmtId="3" fontId="22" fillId="0" borderId="22" xfId="59" applyNumberFormat="1" applyFont="1" applyFill="1" applyBorder="1" applyProtection="1">
      <alignment/>
      <protection locked="0"/>
    </xf>
    <xf numFmtId="3" fontId="22" fillId="0" borderId="23" xfId="59" applyNumberFormat="1" applyFont="1" applyFill="1" applyBorder="1" applyProtection="1">
      <alignment/>
      <protection locked="0"/>
    </xf>
    <xf numFmtId="0" fontId="42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64" fontId="18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0" fillId="0" borderId="26" xfId="56" applyFont="1" applyFill="1" applyBorder="1" applyAlignment="1" applyProtection="1">
      <alignment horizontal="left" vertical="center" wrapText="1" indent="1"/>
      <protection/>
    </xf>
    <xf numFmtId="49" fontId="16" fillId="0" borderId="37" xfId="56" applyNumberFormat="1" applyFont="1" applyFill="1" applyBorder="1" applyAlignment="1" applyProtection="1">
      <alignment horizontal="left" vertical="center" wrapText="1" indent="1"/>
      <protection/>
    </xf>
    <xf numFmtId="164" fontId="16" fillId="33" borderId="26" xfId="0" applyNumberFormat="1" applyFont="1" applyFill="1" applyBorder="1" applyAlignment="1" applyProtection="1">
      <alignment vertical="center"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3" xfId="0" applyNumberFormat="1" applyFont="1" applyFill="1" applyBorder="1" applyAlignment="1" applyProtection="1">
      <alignment vertical="center" wrapText="1"/>
      <protection/>
    </xf>
    <xf numFmtId="164" fontId="16" fillId="0" borderId="18" xfId="0" applyNumberFormat="1" applyFont="1" applyFill="1" applyBorder="1" applyAlignment="1" applyProtection="1">
      <alignment vertical="center" wrapText="1"/>
      <protection/>
    </xf>
    <xf numFmtId="0" fontId="18" fillId="0" borderId="69" xfId="0" applyFont="1" applyFill="1" applyBorder="1" applyAlignment="1" applyProtection="1">
      <alignment horizontal="right" vertical="center" wrapText="1" indent="1"/>
      <protection locked="0"/>
    </xf>
    <xf numFmtId="0" fontId="18" fillId="0" borderId="19" xfId="0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35" xfId="0" applyFont="1" applyFill="1" applyBorder="1" applyAlignment="1" applyProtection="1">
      <alignment horizontal="right" vertical="center" wrapText="1" indent="1"/>
      <protection locked="0"/>
    </xf>
    <xf numFmtId="0" fontId="18" fillId="0" borderId="12" xfId="0" applyFont="1" applyFill="1" applyBorder="1" applyAlignment="1" applyProtection="1">
      <alignment horizontal="right" vertical="center" wrapText="1" indent="1"/>
      <protection locked="0"/>
    </xf>
    <xf numFmtId="164" fontId="1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92" xfId="0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Fill="1" applyBorder="1" applyAlignment="1" applyProtection="1">
      <alignment horizontal="right" vertical="center" wrapText="1" indent="1"/>
      <protection locked="0"/>
    </xf>
    <xf numFmtId="0" fontId="18" fillId="0" borderId="93" xfId="0" applyFont="1" applyFill="1" applyBorder="1" applyAlignment="1" applyProtection="1">
      <alignment horizontal="right" vertical="center" wrapText="1" indent="1"/>
      <protection locked="0"/>
    </xf>
    <xf numFmtId="0" fontId="18" fillId="0" borderId="22" xfId="0" applyFont="1" applyFill="1" applyBorder="1" applyAlignment="1" applyProtection="1">
      <alignment horizontal="right" vertical="center" wrapText="1" indent="1"/>
      <protection locked="0"/>
    </xf>
    <xf numFmtId="164" fontId="18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9" xfId="0" applyNumberFormat="1" applyFont="1" applyFill="1" applyBorder="1" applyAlignment="1">
      <alignment horizontal="left" vertical="center" wrapText="1" indent="1"/>
    </xf>
    <xf numFmtId="164" fontId="16" fillId="0" borderId="19" xfId="0" applyNumberFormat="1" applyFont="1" applyFill="1" applyBorder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0" borderId="62" xfId="0" applyNumberFormat="1" applyFont="1" applyFill="1" applyBorder="1" applyAlignment="1">
      <alignment vertical="center" wrapText="1"/>
    </xf>
    <xf numFmtId="164" fontId="16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2" xfId="0" applyNumberFormat="1" applyFont="1" applyFill="1" applyBorder="1" applyAlignment="1" applyProtection="1">
      <alignment vertical="center" wrapText="1"/>
      <protection/>
    </xf>
    <xf numFmtId="164" fontId="16" fillId="0" borderId="66" xfId="0" applyNumberFormat="1" applyFont="1" applyFill="1" applyBorder="1" applyAlignment="1" applyProtection="1">
      <alignment vertical="center" wrapText="1"/>
      <protection/>
    </xf>
    <xf numFmtId="164" fontId="16" fillId="0" borderId="60" xfId="0" applyNumberFormat="1" applyFont="1" applyFill="1" applyBorder="1" applyAlignment="1">
      <alignment vertical="center" wrapText="1"/>
    </xf>
    <xf numFmtId="164" fontId="16" fillId="0" borderId="26" xfId="0" applyNumberFormat="1" applyFont="1" applyFill="1" applyBorder="1" applyAlignment="1" applyProtection="1">
      <alignment vertical="center" wrapText="1"/>
      <protection/>
    </xf>
    <xf numFmtId="164" fontId="16" fillId="0" borderId="58" xfId="0" applyNumberFormat="1" applyFont="1" applyFill="1" applyBorder="1" applyAlignment="1" applyProtection="1">
      <alignment vertical="center" wrapText="1"/>
      <protection/>
    </xf>
    <xf numFmtId="164" fontId="16" fillId="0" borderId="74" xfId="0" applyNumberFormat="1" applyFont="1" applyFill="1" applyBorder="1" applyAlignment="1">
      <alignment vertical="center" wrapText="1"/>
    </xf>
    <xf numFmtId="1" fontId="18" fillId="33" borderId="58" xfId="0" applyNumberFormat="1" applyFont="1" applyFill="1" applyBorder="1" applyAlignment="1" applyProtection="1">
      <alignment vertical="center" wrapText="1"/>
      <protection/>
    </xf>
    <xf numFmtId="1" fontId="5" fillId="33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12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73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74" xfId="0" applyNumberFormat="1" applyFont="1" applyFill="1" applyBorder="1" applyAlignment="1">
      <alignment horizontal="left" vertical="center" wrapText="1" indent="2"/>
    </xf>
    <xf numFmtId="164" fontId="0" fillId="33" borderId="74" xfId="0" applyNumberFormat="1" applyFont="1" applyFill="1" applyBorder="1" applyAlignment="1">
      <alignment horizontal="right" vertical="center" wrapText="1" indent="2"/>
    </xf>
    <xf numFmtId="164" fontId="0" fillId="33" borderId="46" xfId="0" applyNumberFormat="1" applyFont="1" applyFill="1" applyBorder="1" applyAlignment="1">
      <alignment horizontal="left" vertical="center" wrapText="1" indent="2"/>
    </xf>
    <xf numFmtId="164" fontId="0" fillId="33" borderId="46" xfId="0" applyNumberFormat="1" applyFont="1" applyFill="1" applyBorder="1" applyAlignment="1">
      <alignment horizontal="right" vertical="center" wrapText="1" indent="2"/>
    </xf>
    <xf numFmtId="164" fontId="16" fillId="0" borderId="13" xfId="0" applyNumberFormat="1" applyFont="1" applyFill="1" applyBorder="1" applyAlignment="1" applyProtection="1">
      <alignment vertical="center"/>
      <protection/>
    </xf>
    <xf numFmtId="164" fontId="16" fillId="0" borderId="23" xfId="0" applyNumberFormat="1" applyFont="1" applyFill="1" applyBorder="1" applyAlignment="1" applyProtection="1">
      <alignment vertical="center"/>
      <protection/>
    </xf>
    <xf numFmtId="164" fontId="16" fillId="0" borderId="66" xfId="0" applyNumberFormat="1" applyFont="1" applyFill="1" applyBorder="1" applyAlignment="1" applyProtection="1">
      <alignment vertical="center"/>
      <protection/>
    </xf>
    <xf numFmtId="164" fontId="16" fillId="0" borderId="63" xfId="0" applyNumberFormat="1" applyFont="1" applyFill="1" applyBorder="1" applyAlignment="1" applyProtection="1">
      <alignment horizontal="right" vertical="center" wrapText="1"/>
      <protection/>
    </xf>
    <xf numFmtId="164" fontId="16" fillId="0" borderId="62" xfId="0" applyNumberFormat="1" applyFont="1" applyFill="1" applyBorder="1" applyAlignment="1">
      <alignment horizontal="right" vertical="center" wrapText="1"/>
    </xf>
    <xf numFmtId="164" fontId="16" fillId="0" borderId="60" xfId="0" applyNumberFormat="1" applyFont="1" applyFill="1" applyBorder="1" applyAlignment="1">
      <alignment horizontal="right" vertical="center" wrapText="1"/>
    </xf>
    <xf numFmtId="164" fontId="16" fillId="0" borderId="94" xfId="0" applyNumberFormat="1" applyFont="1" applyFill="1" applyBorder="1" applyAlignment="1">
      <alignment horizontal="right" vertical="center" wrapText="1"/>
    </xf>
    <xf numFmtId="164" fontId="16" fillId="0" borderId="60" xfId="0" applyNumberFormat="1" applyFont="1" applyFill="1" applyBorder="1" applyAlignment="1" applyProtection="1">
      <alignment horizontal="right" vertical="center" wrapText="1"/>
      <protection/>
    </xf>
    <xf numFmtId="164" fontId="16" fillId="0" borderId="61" xfId="0" applyNumberFormat="1" applyFont="1" applyFill="1" applyBorder="1" applyAlignment="1" applyProtection="1">
      <alignment horizontal="right" vertical="center" wrapText="1"/>
      <protection/>
    </xf>
    <xf numFmtId="164" fontId="16" fillId="0" borderId="74" xfId="0" applyNumberFormat="1" applyFont="1" applyFill="1" applyBorder="1" applyAlignment="1">
      <alignment horizontal="right" vertical="center" wrapText="1"/>
    </xf>
    <xf numFmtId="3" fontId="18" fillId="0" borderId="62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95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94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63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60" xfId="0" applyNumberFormat="1" applyFont="1" applyFill="1" applyBorder="1" applyAlignment="1" applyProtection="1">
      <alignment horizontal="right" vertical="center" wrapText="1"/>
      <protection locked="0"/>
    </xf>
    <xf numFmtId="169" fontId="18" fillId="33" borderId="12" xfId="57" applyNumberFormat="1" applyFont="1" applyFill="1" applyBorder="1" applyAlignment="1" applyProtection="1">
      <alignment vertical="center"/>
      <protection/>
    </xf>
    <xf numFmtId="169" fontId="20" fillId="33" borderId="14" xfId="57" applyNumberFormat="1" applyFont="1" applyFill="1" applyBorder="1" applyAlignment="1" applyProtection="1">
      <alignment vertical="center"/>
      <protection/>
    </xf>
    <xf numFmtId="169" fontId="18" fillId="33" borderId="17" xfId="57" applyNumberFormat="1" applyFont="1" applyFill="1" applyBorder="1" applyAlignment="1" applyProtection="1">
      <alignment vertical="center"/>
      <protection/>
    </xf>
    <xf numFmtId="167" fontId="16" fillId="0" borderId="37" xfId="57" applyNumberFormat="1" applyFont="1" applyFill="1" applyBorder="1" applyAlignment="1">
      <alignment horizontal="center" vertical="center"/>
      <protection/>
    </xf>
    <xf numFmtId="167" fontId="16" fillId="0" borderId="45" xfId="57" applyNumberFormat="1" applyFont="1" applyFill="1" applyBorder="1" applyAlignment="1">
      <alignment horizontal="center" vertical="center"/>
      <protection/>
    </xf>
    <xf numFmtId="164" fontId="18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96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39" xfId="0" applyFont="1" applyFill="1" applyBorder="1" applyAlignment="1" applyProtection="1">
      <alignment horizontal="left" vertical="center" wrapText="1" indent="1"/>
      <protection locked="0"/>
    </xf>
    <xf numFmtId="0" fontId="18" fillId="0" borderId="47" xfId="0" applyFont="1" applyFill="1" applyBorder="1" applyAlignment="1" applyProtection="1">
      <alignment horizontal="left" vertical="center" wrapText="1" indent="1"/>
      <protection locked="0"/>
    </xf>
    <xf numFmtId="49" fontId="9" fillId="0" borderId="34" xfId="0" applyNumberFormat="1" applyFont="1" applyFill="1" applyBorder="1" applyAlignment="1" applyProtection="1">
      <alignment horizontal="right" vertical="center"/>
      <protection locked="0"/>
    </xf>
    <xf numFmtId="0" fontId="9" fillId="0" borderId="20" xfId="0" applyFont="1" applyFill="1" applyBorder="1" applyAlignment="1" applyProtection="1" quotePrefix="1">
      <alignment horizontal="right" vertical="center"/>
      <protection locked="0"/>
    </xf>
    <xf numFmtId="49" fontId="9" fillId="0" borderId="34" xfId="0" applyNumberFormat="1" applyFont="1" applyFill="1" applyBorder="1" applyAlignment="1" applyProtection="1" quotePrefix="1">
      <alignment horizontal="right" vertical="center"/>
      <protection locked="0"/>
    </xf>
    <xf numFmtId="0" fontId="20" fillId="0" borderId="3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center" vertical="center"/>
    </xf>
    <xf numFmtId="170" fontId="9" fillId="0" borderId="20" xfId="0" applyNumberFormat="1" applyFont="1" applyFill="1" applyBorder="1" applyAlignment="1" applyProtection="1">
      <alignment horizontal="right" vertical="center"/>
      <protection/>
    </xf>
    <xf numFmtId="0" fontId="43" fillId="0" borderId="12" xfId="0" applyFont="1" applyFill="1" applyBorder="1" applyAlignment="1">
      <alignment horizontal="left" vertical="center" indent="5"/>
    </xf>
    <xf numFmtId="170" fontId="15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left" vertical="center" indent="1"/>
    </xf>
    <xf numFmtId="0" fontId="0" fillId="0" borderId="41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indent="1"/>
    </xf>
    <xf numFmtId="170" fontId="15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3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43" fillId="0" borderId="22" xfId="0" applyFont="1" applyFill="1" applyBorder="1" applyAlignment="1">
      <alignment horizontal="left" vertical="center" indent="5"/>
    </xf>
    <xf numFmtId="170" fontId="15" fillId="0" borderId="23" xfId="0" applyNumberFormat="1" applyFont="1" applyFill="1" applyBorder="1" applyAlignment="1" applyProtection="1">
      <alignment horizontal="right" vertical="center"/>
      <protection locked="0"/>
    </xf>
    <xf numFmtId="164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15" xfId="56" applyFont="1" applyFill="1" applyBorder="1" applyAlignment="1" applyProtection="1">
      <alignment horizontal="left" vertical="center" wrapText="1" indent="2"/>
      <protection/>
    </xf>
    <xf numFmtId="0" fontId="18" fillId="0" borderId="22" xfId="56" applyFont="1" applyFill="1" applyBorder="1" applyAlignment="1" applyProtection="1">
      <alignment horizontal="left" vertical="center" wrapText="1" indent="2"/>
      <protection/>
    </xf>
    <xf numFmtId="0" fontId="9" fillId="0" borderId="26" xfId="56" applyFont="1" applyFill="1" applyBorder="1" applyAlignment="1" applyProtection="1">
      <alignment vertical="center" wrapText="1"/>
      <protection/>
    </xf>
    <xf numFmtId="164" fontId="0" fillId="0" borderId="95" xfId="0" applyNumberFormat="1" applyFill="1" applyBorder="1" applyAlignment="1">
      <alignment horizontal="left" vertical="center" wrapText="1" indent="1"/>
    </xf>
    <xf numFmtId="164" fontId="0" fillId="0" borderId="60" xfId="0" applyNumberFormat="1" applyFill="1" applyBorder="1" applyAlignment="1">
      <alignment horizontal="left" vertical="center" wrapText="1" indent="1"/>
    </xf>
    <xf numFmtId="164" fontId="5" fillId="0" borderId="74" xfId="0" applyNumberFormat="1" applyFont="1" applyFill="1" applyBorder="1" applyAlignment="1">
      <alignment horizontal="left" vertical="center" wrapText="1" indent="1"/>
    </xf>
    <xf numFmtId="164" fontId="16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1" xfId="0" applyNumberFormat="1" applyFill="1" applyBorder="1" applyAlignment="1">
      <alignment horizontal="left" vertical="center" wrapText="1" indent="1"/>
    </xf>
    <xf numFmtId="164" fontId="0" fillId="0" borderId="94" xfId="0" applyNumberFormat="1" applyFill="1" applyBorder="1" applyAlignment="1">
      <alignment horizontal="left" vertical="center" wrapText="1" indent="1"/>
    </xf>
    <xf numFmtId="164" fontId="18" fillId="0" borderId="22" xfId="0" applyNumberFormat="1" applyFont="1" applyFill="1" applyBorder="1" applyAlignment="1" applyProtection="1">
      <alignment vertical="center" wrapText="1"/>
      <protection locked="0"/>
    </xf>
    <xf numFmtId="164" fontId="9" fillId="0" borderId="37" xfId="0" applyNumberFormat="1" applyFont="1" applyFill="1" applyBorder="1" applyAlignment="1">
      <alignment horizontal="left" vertical="center" wrapText="1" indent="1"/>
    </xf>
    <xf numFmtId="0" fontId="5" fillId="0" borderId="0" xfId="0" applyFont="1" applyAlignment="1">
      <alignment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9" fillId="0" borderId="0" xfId="56" applyFont="1" applyFill="1" applyBorder="1" applyAlignment="1" applyProtection="1">
      <alignment vertical="center" wrapText="1"/>
      <protection/>
    </xf>
    <xf numFmtId="164" fontId="18" fillId="0" borderId="0" xfId="56" applyNumberFormat="1" applyFont="1" applyFill="1" applyBorder="1" applyAlignment="1" applyProtection="1">
      <alignment vertical="center" wrapText="1"/>
      <protection locked="0"/>
    </xf>
    <xf numFmtId="3" fontId="18" fillId="0" borderId="19" xfId="56" applyNumberFormat="1" applyFont="1" applyFill="1" applyBorder="1" applyAlignment="1" applyProtection="1">
      <alignment vertical="center" wrapText="1"/>
      <protection/>
    </xf>
    <xf numFmtId="3" fontId="18" fillId="0" borderId="20" xfId="56" applyNumberFormat="1" applyFont="1" applyFill="1" applyBorder="1" applyAlignment="1" applyProtection="1">
      <alignment vertical="center" wrapText="1"/>
      <protection/>
    </xf>
    <xf numFmtId="3" fontId="18" fillId="0" borderId="14" xfId="56" applyNumberFormat="1" applyFont="1" applyFill="1" applyBorder="1" applyAlignment="1" applyProtection="1">
      <alignment vertical="center" wrapText="1"/>
      <protection locked="0"/>
    </xf>
    <xf numFmtId="3" fontId="18" fillId="0" borderId="25" xfId="56" applyNumberFormat="1" applyFont="1" applyFill="1" applyBorder="1" applyAlignment="1" applyProtection="1">
      <alignment vertical="center" wrapText="1"/>
      <protection locked="0"/>
    </xf>
    <xf numFmtId="0" fontId="44" fillId="0" borderId="0" xfId="0" applyFont="1" applyAlignment="1">
      <alignment/>
    </xf>
    <xf numFmtId="164" fontId="16" fillId="0" borderId="37" xfId="0" applyNumberFormat="1" applyFont="1" applyFill="1" applyBorder="1" applyAlignment="1">
      <alignment horizontal="center" vertical="center" wrapText="1"/>
    </xf>
    <xf numFmtId="164" fontId="16" fillId="0" borderId="26" xfId="0" applyNumberFormat="1" applyFont="1" applyFill="1" applyBorder="1" applyAlignment="1">
      <alignment horizontal="center" vertical="center" wrapText="1"/>
    </xf>
    <xf numFmtId="164" fontId="16" fillId="0" borderId="2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64" fontId="16" fillId="0" borderId="0" xfId="56" applyNumberFormat="1" applyFont="1" applyFill="1" applyBorder="1" applyAlignment="1" applyProtection="1">
      <alignment vertical="center" wrapText="1"/>
      <protection/>
    </xf>
    <xf numFmtId="164" fontId="16" fillId="0" borderId="27" xfId="0" applyNumberFormat="1" applyFont="1" applyFill="1" applyBorder="1" applyAlignment="1" applyProtection="1">
      <alignment vertical="center" wrapText="1"/>
      <protection/>
    </xf>
    <xf numFmtId="164" fontId="18" fillId="0" borderId="26" xfId="0" applyNumberFormat="1" applyFont="1" applyFill="1" applyBorder="1" applyAlignment="1" applyProtection="1">
      <alignment vertical="center" wrapText="1"/>
      <protection/>
    </xf>
    <xf numFmtId="164" fontId="16" fillId="0" borderId="14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3" fontId="15" fillId="0" borderId="0" xfId="0" applyNumberFormat="1" applyFont="1" applyAlignment="1">
      <alignment horizontal="right" indent="1"/>
    </xf>
    <xf numFmtId="3" fontId="16" fillId="0" borderId="26" xfId="56" applyNumberFormat="1" applyFont="1" applyFill="1" applyBorder="1" applyAlignment="1" applyProtection="1">
      <alignment vertical="center" wrapText="1"/>
      <protection/>
    </xf>
    <xf numFmtId="3" fontId="16" fillId="0" borderId="27" xfId="56" applyNumberFormat="1" applyFont="1" applyFill="1" applyBorder="1" applyAlignment="1" applyProtection="1">
      <alignment vertical="center" wrapTex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49" fontId="18" fillId="0" borderId="0" xfId="56" applyNumberFormat="1" applyFont="1" applyFill="1" applyBorder="1" applyAlignment="1" applyProtection="1">
      <alignment horizontal="left" vertical="center" wrapText="1" indent="1"/>
      <protection/>
    </xf>
    <xf numFmtId="0" fontId="18" fillId="0" borderId="0" xfId="56" applyFont="1" applyFill="1" applyBorder="1" applyAlignment="1" applyProtection="1">
      <alignment horizontal="left" vertical="center" wrapText="1" indent="1"/>
      <protection/>
    </xf>
    <xf numFmtId="1" fontId="8" fillId="0" borderId="0" xfId="0" applyNumberFormat="1" applyFont="1" applyAlignment="1">
      <alignment horizontal="right" indent="2"/>
    </xf>
    <xf numFmtId="1" fontId="6" fillId="0" borderId="0" xfId="0" applyNumberFormat="1" applyFont="1" applyAlignment="1">
      <alignment horizontal="right" indent="2"/>
    </xf>
    <xf numFmtId="1" fontId="5" fillId="0" borderId="0" xfId="0" applyNumberFormat="1" applyFont="1" applyAlignment="1">
      <alignment horizontal="right" indent="2"/>
    </xf>
    <xf numFmtId="0" fontId="0" fillId="0" borderId="0" xfId="0" applyAlignment="1">
      <alignment horizontal="right" indent="2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16" fillId="0" borderId="26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7" xfId="56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56" applyFont="1" applyFill="1" applyBorder="1" applyAlignment="1" applyProtection="1">
      <alignment horizontal="left" vertical="center" wrapText="1" indent="1"/>
      <protection/>
    </xf>
    <xf numFmtId="164" fontId="16" fillId="0" borderId="0" xfId="56" applyNumberFormat="1" applyFont="1" applyFill="1" applyBorder="1" applyAlignment="1" applyProtection="1">
      <alignment horizontal="right" vertical="center" wrapText="1"/>
      <protection/>
    </xf>
    <xf numFmtId="164" fontId="19" fillId="0" borderId="12" xfId="56" applyNumberFormat="1" applyFont="1" applyFill="1" applyBorder="1" applyAlignment="1" applyProtection="1">
      <alignment horizontal="right" vertical="center" wrapText="1"/>
      <protection/>
    </xf>
    <xf numFmtId="164" fontId="19" fillId="0" borderId="13" xfId="56" applyNumberFormat="1" applyFont="1" applyFill="1" applyBorder="1" applyAlignment="1" applyProtection="1">
      <alignment horizontal="right" vertical="center" wrapText="1"/>
      <protection/>
    </xf>
    <xf numFmtId="0" fontId="18" fillId="0" borderId="0" xfId="56" applyFont="1" applyFill="1" applyBorder="1" applyAlignment="1" applyProtection="1">
      <alignment horizontal="left" indent="1"/>
      <protection/>
    </xf>
    <xf numFmtId="164" fontId="19" fillId="0" borderId="15" xfId="56" applyNumberFormat="1" applyFont="1" applyFill="1" applyBorder="1" applyAlignment="1" applyProtection="1">
      <alignment horizontal="right" vertical="center" wrapText="1"/>
      <protection/>
    </xf>
    <xf numFmtId="164" fontId="19" fillId="0" borderId="16" xfId="56" applyNumberFormat="1" applyFont="1" applyFill="1" applyBorder="1" applyAlignment="1" applyProtection="1">
      <alignment horizontal="right" vertical="center" wrapText="1"/>
      <protection/>
    </xf>
    <xf numFmtId="164" fontId="19" fillId="0" borderId="26" xfId="56" applyNumberFormat="1" applyFont="1" applyFill="1" applyBorder="1" applyAlignment="1" applyProtection="1">
      <alignment horizontal="right" vertical="center" wrapText="1"/>
      <protection/>
    </xf>
    <xf numFmtId="164" fontId="19" fillId="0" borderId="27" xfId="56" applyNumberFormat="1" applyFont="1" applyFill="1" applyBorder="1" applyAlignment="1" applyProtection="1">
      <alignment horizontal="right" vertical="center" wrapText="1"/>
      <protection/>
    </xf>
    <xf numFmtId="164" fontId="18" fillId="0" borderId="11" xfId="56" applyNumberFormat="1" applyFont="1" applyFill="1" applyBorder="1" applyAlignment="1" applyProtection="1">
      <alignment vertical="center" wrapText="1"/>
      <protection locked="0"/>
    </xf>
    <xf numFmtId="164" fontId="18" fillId="0" borderId="24" xfId="56" applyNumberFormat="1" applyFont="1" applyFill="1" applyBorder="1" applyAlignment="1" applyProtection="1">
      <alignment vertical="center" wrapText="1"/>
      <protection locked="0"/>
    </xf>
    <xf numFmtId="164" fontId="16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72" xfId="0" applyNumberFormat="1" applyFont="1" applyFill="1" applyBorder="1" applyAlignment="1">
      <alignment horizontal="left" vertical="center" wrapText="1" indent="1"/>
    </xf>
    <xf numFmtId="164" fontId="16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60" xfId="0" applyNumberFormat="1" applyFont="1" applyFill="1" applyBorder="1" applyAlignment="1">
      <alignment horizontal="left" vertical="center" wrapText="1" indent="1"/>
    </xf>
    <xf numFmtId="164" fontId="16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0" xfId="0" applyNumberFormat="1" applyFont="1" applyFill="1" applyBorder="1" applyAlignment="1">
      <alignment horizontal="left" vertical="center" wrapText="1" indent="1"/>
    </xf>
    <xf numFmtId="164" fontId="18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2" xfId="0" applyNumberFormat="1" applyFont="1" applyFill="1" applyBorder="1" applyAlignment="1">
      <alignment horizontal="left" vertical="center" wrapText="1" indent="1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 wrapText="1"/>
      <protection locked="0"/>
    </xf>
    <xf numFmtId="164" fontId="18" fillId="0" borderId="18" xfId="0" applyNumberFormat="1" applyFont="1" applyFill="1" applyBorder="1" applyAlignment="1" applyProtection="1">
      <alignment vertical="center" wrapText="1"/>
      <protection locked="0"/>
    </xf>
    <xf numFmtId="164" fontId="18" fillId="0" borderId="22" xfId="0" applyNumberFormat="1" applyFont="1" applyFill="1" applyBorder="1" applyAlignment="1" applyProtection="1">
      <alignment vertical="center" wrapText="1"/>
      <protection locked="0"/>
    </xf>
    <xf numFmtId="164" fontId="16" fillId="0" borderId="26" xfId="0" applyNumberFormat="1" applyFont="1" applyFill="1" applyBorder="1" applyAlignment="1" applyProtection="1">
      <alignment horizontal="right" vertical="center" wrapText="1"/>
      <protection/>
    </xf>
    <xf numFmtId="164" fontId="16" fillId="0" borderId="27" xfId="0" applyNumberFormat="1" applyFont="1" applyFill="1" applyBorder="1" applyAlignment="1" applyProtection="1">
      <alignment horizontal="right" vertical="center" wrapText="1"/>
      <protection/>
    </xf>
    <xf numFmtId="164" fontId="5" fillId="0" borderId="95" xfId="0" applyNumberFormat="1" applyFont="1" applyFill="1" applyBorder="1" applyAlignment="1">
      <alignment horizontal="left" vertical="center" wrapText="1" indent="1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164" fontId="16" fillId="0" borderId="37" xfId="0" applyNumberFormat="1" applyFont="1" applyFill="1" applyBorder="1" applyAlignment="1">
      <alignment horizontal="left" vertical="center" wrapText="1" indent="1"/>
    </xf>
    <xf numFmtId="0" fontId="16" fillId="0" borderId="57" xfId="56" applyFont="1" applyFill="1" applyBorder="1" applyAlignment="1" applyProtection="1">
      <alignment horizontal="left" vertical="center" wrapText="1"/>
      <protection/>
    </xf>
    <xf numFmtId="0" fontId="16" fillId="0" borderId="26" xfId="56" applyFont="1" applyFill="1" applyBorder="1" applyAlignment="1" applyProtection="1">
      <alignment horizontal="left" vertical="center" wrapText="1"/>
      <protection/>
    </xf>
    <xf numFmtId="0" fontId="20" fillId="0" borderId="26" xfId="56" applyFont="1" applyFill="1" applyBorder="1" applyAlignment="1" applyProtection="1">
      <alignment horizontal="left" vertical="center" wrapText="1"/>
      <protection/>
    </xf>
    <xf numFmtId="49" fontId="16" fillId="0" borderId="37" xfId="56" applyNumberFormat="1" applyFont="1" applyFill="1" applyBorder="1" applyAlignment="1" applyProtection="1">
      <alignment horizontal="left" vertical="center" wrapText="1" indent="1"/>
      <protection/>
    </xf>
    <xf numFmtId="164" fontId="18" fillId="0" borderId="26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7" xfId="56" applyNumberFormat="1" applyFont="1" applyFill="1" applyBorder="1" applyAlignment="1" applyProtection="1">
      <alignment horizontal="right" vertical="center" wrapText="1"/>
      <protection locked="0"/>
    </xf>
    <xf numFmtId="0" fontId="33" fillId="0" borderId="74" xfId="0" applyFont="1" applyBorder="1" applyAlignment="1">
      <alignment horizontal="left" wrapText="1" indent="1"/>
    </xf>
    <xf numFmtId="0" fontId="33" fillId="0" borderId="37" xfId="0" applyFont="1" applyBorder="1" applyAlignment="1">
      <alignment wrapText="1"/>
    </xf>
    <xf numFmtId="0" fontId="22" fillId="0" borderId="97" xfId="0" applyFont="1" applyFill="1" applyBorder="1" applyAlignment="1" applyProtection="1">
      <alignment horizontal="left" vertical="center" wrapText="1" indent="1"/>
      <protection locked="0"/>
    </xf>
    <xf numFmtId="0" fontId="22" fillId="0" borderId="21" xfId="0" applyFont="1" applyFill="1" applyBorder="1" applyAlignment="1" applyProtection="1">
      <alignment horizontal="left" vertical="center" wrapText="1" indent="1"/>
      <protection locked="0"/>
    </xf>
    <xf numFmtId="0" fontId="22" fillId="0" borderId="21" xfId="0" applyFont="1" applyFill="1" applyBorder="1" applyAlignment="1" applyProtection="1">
      <alignment horizontal="left" vertical="center" wrapText="1" indent="8"/>
      <protection locked="0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64" fontId="18" fillId="0" borderId="98" xfId="0" applyNumberFormat="1" applyFont="1" applyFill="1" applyBorder="1" applyAlignment="1" applyProtection="1">
      <alignment vertical="center" wrapText="1"/>
      <protection locked="0"/>
    </xf>
    <xf numFmtId="0" fontId="32" fillId="0" borderId="46" xfId="0" applyFont="1" applyBorder="1" applyAlignment="1">
      <alignment horizontal="left" wrapText="1" indent="1"/>
    </xf>
    <xf numFmtId="164" fontId="18" fillId="0" borderId="48" xfId="0" applyNumberFormat="1" applyFont="1" applyFill="1" applyBorder="1" applyAlignment="1" applyProtection="1">
      <alignment vertical="center" wrapText="1"/>
      <protection/>
    </xf>
    <xf numFmtId="0" fontId="22" fillId="0" borderId="19" xfId="0" applyFont="1" applyBorder="1" applyAlignment="1">
      <alignment horizontal="left" wrapText="1" indent="1"/>
    </xf>
    <xf numFmtId="164" fontId="18" fillId="0" borderId="99" xfId="0" applyNumberFormat="1" applyFont="1" applyFill="1" applyBorder="1" applyAlignment="1" applyProtection="1">
      <alignment vertical="center" wrapText="1"/>
      <protection locked="0"/>
    </xf>
    <xf numFmtId="0" fontId="22" fillId="0" borderId="100" xfId="0" applyFont="1" applyBorder="1" applyAlignment="1">
      <alignment horizontal="left" wrapText="1" indent="1"/>
    </xf>
    <xf numFmtId="164" fontId="20" fillId="0" borderId="48" xfId="0" applyNumberFormat="1" applyFont="1" applyFill="1" applyBorder="1" applyAlignment="1">
      <alignment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32" fillId="0" borderId="37" xfId="0" applyFont="1" applyBorder="1" applyAlignment="1">
      <alignment horizontal="center" wrapText="1"/>
    </xf>
    <xf numFmtId="0" fontId="47" fillId="0" borderId="42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8" fillId="0" borderId="47" xfId="0" applyFont="1" applyBorder="1" applyAlignment="1">
      <alignment horizontal="center" wrapText="1"/>
    </xf>
    <xf numFmtId="0" fontId="49" fillId="0" borderId="101" xfId="0" applyFont="1" applyBorder="1" applyAlignment="1">
      <alignment horizontal="center" wrapText="1"/>
    </xf>
    <xf numFmtId="0" fontId="50" fillId="0" borderId="101" xfId="0" applyFont="1" applyBorder="1" applyAlignment="1">
      <alignment horizontal="left" wrapText="1" indent="1"/>
    </xf>
    <xf numFmtId="164" fontId="16" fillId="0" borderId="34" xfId="0" applyNumberFormat="1" applyFont="1" applyFill="1" applyBorder="1" applyAlignment="1">
      <alignment vertical="center" wrapText="1"/>
    </xf>
    <xf numFmtId="164" fontId="20" fillId="0" borderId="48" xfId="0" applyNumberFormat="1" applyFont="1" applyFill="1" applyBorder="1" applyAlignment="1" applyProtection="1">
      <alignment vertical="center" wrapText="1"/>
      <protection/>
    </xf>
    <xf numFmtId="164" fontId="18" fillId="0" borderId="36" xfId="0" applyNumberFormat="1" applyFont="1" applyFill="1" applyBorder="1" applyAlignment="1" applyProtection="1">
      <alignment vertical="center" wrapText="1"/>
      <protection locked="0"/>
    </xf>
    <xf numFmtId="164" fontId="18" fillId="0" borderId="70" xfId="0" applyNumberFormat="1" applyFont="1" applyFill="1" applyBorder="1" applyAlignment="1" applyProtection="1">
      <alignment vertical="center" wrapText="1"/>
      <protection locked="0"/>
    </xf>
    <xf numFmtId="164" fontId="18" fillId="0" borderId="102" xfId="0" applyNumberFormat="1" applyFont="1" applyFill="1" applyBorder="1" applyAlignment="1" applyProtection="1">
      <alignment vertical="center" wrapText="1"/>
      <protection locked="0"/>
    </xf>
    <xf numFmtId="164" fontId="20" fillId="0" borderId="26" xfId="0" applyNumberFormat="1" applyFont="1" applyFill="1" applyBorder="1" applyAlignment="1" applyProtection="1">
      <alignment vertical="center" wrapText="1"/>
      <protection/>
    </xf>
    <xf numFmtId="164" fontId="20" fillId="0" borderId="26" xfId="0" applyNumberFormat="1" applyFont="1" applyFill="1" applyBorder="1" applyAlignment="1">
      <alignment vertical="center" wrapText="1"/>
    </xf>
    <xf numFmtId="164" fontId="18" fillId="0" borderId="19" xfId="0" applyNumberFormat="1" applyFont="1" applyFill="1" applyBorder="1" applyAlignment="1" applyProtection="1">
      <alignment vertical="center" wrapText="1"/>
      <protection locked="0"/>
    </xf>
    <xf numFmtId="164" fontId="16" fillId="0" borderId="14" xfId="0" applyNumberFormat="1" applyFont="1" applyFill="1" applyBorder="1" applyAlignment="1">
      <alignment vertical="center" wrapText="1"/>
    </xf>
    <xf numFmtId="49" fontId="19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19" fillId="0" borderId="12" xfId="56" applyNumberFormat="1" applyFont="1" applyFill="1" applyBorder="1" applyAlignment="1" applyProtection="1" quotePrefix="1">
      <alignment horizontal="left" vertical="center" wrapText="1" indent="1"/>
      <protection/>
    </xf>
    <xf numFmtId="164" fontId="19" fillId="0" borderId="36" xfId="0" applyNumberFormat="1" applyFont="1" applyFill="1" applyBorder="1" applyAlignment="1" applyProtection="1">
      <alignment vertical="center" wrapText="1"/>
      <protection locked="0"/>
    </xf>
    <xf numFmtId="164" fontId="19" fillId="0" borderId="12" xfId="0" applyNumberFormat="1" applyFont="1" applyFill="1" applyBorder="1" applyAlignment="1" applyProtection="1">
      <alignment vertical="center" wrapText="1"/>
      <protection locked="0"/>
    </xf>
    <xf numFmtId="164" fontId="20" fillId="0" borderId="48" xfId="0" applyNumberFormat="1" applyFont="1" applyFill="1" applyBorder="1" applyAlignment="1" applyProtection="1">
      <alignment vertical="center" wrapText="1"/>
      <protection locked="0"/>
    </xf>
    <xf numFmtId="3" fontId="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6" xfId="0" applyNumberFormat="1" applyFont="1" applyFill="1" applyBorder="1" applyAlignment="1">
      <alignment vertical="center" wrapText="1"/>
    </xf>
    <xf numFmtId="164" fontId="18" fillId="0" borderId="31" xfId="0" applyNumberFormat="1" applyFont="1" applyFill="1" applyBorder="1" applyAlignment="1" applyProtection="1">
      <alignment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164" fontId="18" fillId="0" borderId="103" xfId="0" applyNumberFormat="1" applyFont="1" applyFill="1" applyBorder="1" applyAlignment="1" applyProtection="1">
      <alignment vertical="center" wrapText="1"/>
      <protection locked="0"/>
    </xf>
    <xf numFmtId="164" fontId="20" fillId="0" borderId="46" xfId="0" applyNumberFormat="1" applyFont="1" applyFill="1" applyBorder="1" applyAlignment="1" applyProtection="1">
      <alignment vertical="center" wrapText="1"/>
      <protection locked="0"/>
    </xf>
    <xf numFmtId="164" fontId="16" fillId="0" borderId="101" xfId="0" applyNumberFormat="1" applyFont="1" applyFill="1" applyBorder="1" applyAlignment="1">
      <alignment vertical="center" wrapText="1"/>
    </xf>
    <xf numFmtId="164" fontId="20" fillId="0" borderId="26" xfId="0" applyNumberFormat="1" applyFont="1" applyFill="1" applyBorder="1" applyAlignment="1" applyProtection="1">
      <alignment vertical="center" wrapText="1"/>
      <protection locked="0"/>
    </xf>
    <xf numFmtId="164" fontId="20" fillId="0" borderId="27" xfId="0" applyNumberFormat="1" applyFont="1" applyFill="1" applyBorder="1" applyAlignment="1" applyProtection="1">
      <alignment horizontal="right" vertical="center" wrapText="1" indent="2"/>
      <protection/>
    </xf>
    <xf numFmtId="164" fontId="18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20" fillId="0" borderId="27" xfId="0" applyNumberFormat="1" applyFont="1" applyFill="1" applyBorder="1" applyAlignment="1" applyProtection="1">
      <alignment horizontal="right" vertical="center" wrapText="1" indent="2"/>
      <protection locked="0"/>
    </xf>
    <xf numFmtId="164" fontId="20" fillId="0" borderId="27" xfId="0" applyNumberFormat="1" applyFont="1" applyFill="1" applyBorder="1" applyAlignment="1">
      <alignment horizontal="right" vertical="center" wrapText="1" indent="2"/>
    </xf>
    <xf numFmtId="164" fontId="18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18" fillId="0" borderId="22" xfId="0" applyFont="1" applyFill="1" applyBorder="1" applyAlignment="1">
      <alignment horizontal="center" vertical="center" wrapText="1"/>
    </xf>
    <xf numFmtId="0" fontId="48" fillId="0" borderId="68" xfId="0" applyFont="1" applyBorder="1" applyAlignment="1">
      <alignment horizontal="left" wrapText="1" indent="1"/>
    </xf>
    <xf numFmtId="164" fontId="18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164" fontId="16" fillId="0" borderId="27" xfId="0" applyNumberFormat="1" applyFont="1" applyFill="1" applyBorder="1" applyAlignment="1">
      <alignment horizontal="right" vertical="center" wrapText="1" indent="2"/>
    </xf>
    <xf numFmtId="0" fontId="18" fillId="0" borderId="44" xfId="0" applyFont="1" applyFill="1" applyBorder="1" applyAlignment="1">
      <alignment horizontal="center" vertical="center" wrapText="1"/>
    </xf>
    <xf numFmtId="164" fontId="18" fillId="0" borderId="48" xfId="0" applyNumberFormat="1" applyFont="1" applyFill="1" applyBorder="1" applyAlignment="1">
      <alignment horizontal="right" vertical="center" wrapText="1" indent="2"/>
    </xf>
    <xf numFmtId="164" fontId="16" fillId="0" borderId="48" xfId="0" applyNumberFormat="1" applyFont="1" applyFill="1" applyBorder="1" applyAlignment="1">
      <alignment horizontal="right" vertical="center" wrapText="1" indent="2"/>
    </xf>
    <xf numFmtId="164" fontId="19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7" xfId="56" applyFont="1" applyFill="1" applyBorder="1" applyAlignment="1" applyProtection="1" quotePrefix="1">
      <alignment horizontal="left" vertical="center" wrapText="1" indent="1"/>
      <protection/>
    </xf>
    <xf numFmtId="164" fontId="19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37" xfId="0" applyFont="1" applyBorder="1" applyAlignment="1">
      <alignment horizontal="left" vertical="center"/>
    </xf>
    <xf numFmtId="0" fontId="0" fillId="0" borderId="44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3" fontId="5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44" xfId="0" applyNumberFormat="1" applyFont="1" applyFill="1" applyBorder="1" applyAlignment="1">
      <alignment horizontal="right" vertical="center" wrapText="1" indent="2"/>
    </xf>
    <xf numFmtId="0" fontId="0" fillId="0" borderId="0" xfId="0" applyFill="1" applyBorder="1" applyAlignment="1">
      <alignment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164" fontId="18" fillId="0" borderId="65" xfId="0" applyNumberFormat="1" applyFont="1" applyFill="1" applyBorder="1" applyAlignment="1" applyProtection="1">
      <alignment horizontal="right" vertical="center" wrapText="1" indent="2"/>
      <protection locked="0"/>
    </xf>
    <xf numFmtId="0" fontId="16" fillId="0" borderId="37" xfId="0" applyFont="1" applyFill="1" applyBorder="1" applyAlignment="1">
      <alignment horizontal="center" vertical="center" wrapText="1"/>
    </xf>
    <xf numFmtId="164" fontId="18" fillId="0" borderId="27" xfId="0" applyNumberFormat="1" applyFont="1" applyFill="1" applyBorder="1" applyAlignment="1" applyProtection="1">
      <alignment horizontal="right" vertical="center" wrapText="1" indent="2"/>
      <protection locked="0"/>
    </xf>
    <xf numFmtId="0" fontId="16" fillId="0" borderId="45" xfId="0" applyFont="1" applyFill="1" applyBorder="1" applyAlignment="1">
      <alignment horizontal="center" vertical="center" wrapText="1"/>
    </xf>
    <xf numFmtId="164" fontId="18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0" fontId="16" fillId="0" borderId="38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left" vertical="center" wrapText="1"/>
    </xf>
    <xf numFmtId="164" fontId="18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0" fontId="3" fillId="0" borderId="0" xfId="0" applyFont="1" applyFill="1" applyBorder="1" applyAlignment="1">
      <alignment vertical="center" wrapText="1"/>
    </xf>
    <xf numFmtId="167" fontId="18" fillId="0" borderId="40" xfId="57" applyNumberFormat="1" applyFont="1" applyFill="1" applyBorder="1" applyAlignment="1">
      <alignment horizontal="center" vertical="center"/>
      <protection/>
    </xf>
    <xf numFmtId="0" fontId="18" fillId="0" borderId="11" xfId="57" applyFont="1" applyFill="1" applyBorder="1" applyAlignment="1" quotePrefix="1">
      <alignment horizontal="left" vertical="center" wrapText="1" indent="1"/>
      <protection/>
    </xf>
    <xf numFmtId="169" fontId="18" fillId="0" borderId="11" xfId="57" applyNumberFormat="1" applyFont="1" applyFill="1" applyBorder="1" applyAlignment="1" applyProtection="1">
      <alignment horizontal="right" vertical="center"/>
      <protection locked="0"/>
    </xf>
    <xf numFmtId="169" fontId="18" fillId="0" borderId="11" xfId="40" applyNumberFormat="1" applyFont="1" applyFill="1" applyBorder="1" applyAlignment="1" applyProtection="1">
      <alignment horizontal="right" vertical="center"/>
      <protection locked="0"/>
    </xf>
    <xf numFmtId="169" fontId="18" fillId="0" borderId="11" xfId="57" applyNumberFormat="1" applyFont="1" applyFill="1" applyBorder="1" applyAlignment="1">
      <alignment horizontal="right" vertical="center"/>
      <protection/>
    </xf>
    <xf numFmtId="169" fontId="18" fillId="0" borderId="11" xfId="40" applyNumberFormat="1" applyFont="1" applyFill="1" applyBorder="1" applyAlignment="1" applyProtection="1" quotePrefix="1">
      <alignment horizontal="right" vertical="center"/>
      <protection locked="0"/>
    </xf>
    <xf numFmtId="169" fontId="18" fillId="0" borderId="24" xfId="57" applyNumberFormat="1" applyFont="1" applyFill="1" applyBorder="1" applyAlignment="1">
      <alignment horizontal="right" vertical="center"/>
      <protection/>
    </xf>
    <xf numFmtId="0" fontId="18" fillId="0" borderId="11" xfId="57" applyFont="1" applyFill="1" applyBorder="1" applyAlignment="1">
      <alignment horizontal="left" vertical="center" wrapText="1" indent="1"/>
      <protection/>
    </xf>
    <xf numFmtId="0" fontId="16" fillId="0" borderId="26" xfId="57" applyFont="1" applyFill="1" applyBorder="1" applyAlignment="1">
      <alignment horizontal="left" vertical="center" wrapText="1" indent="1"/>
      <protection/>
    </xf>
    <xf numFmtId="0" fontId="9" fillId="0" borderId="56" xfId="57" applyFont="1" applyFill="1" applyBorder="1" applyAlignment="1" quotePrefix="1">
      <alignment horizontal="center" vertical="center" wrapText="1"/>
      <protection/>
    </xf>
    <xf numFmtId="0" fontId="9" fillId="0" borderId="57" xfId="57" applyFont="1" applyFill="1" applyBorder="1" applyAlignment="1">
      <alignment horizontal="center" vertical="center"/>
      <protection/>
    </xf>
    <xf numFmtId="167" fontId="18" fillId="0" borderId="39" xfId="57" applyNumberFormat="1" applyFont="1" applyFill="1" applyBorder="1" applyAlignment="1">
      <alignment horizontal="center" vertical="center" wrapText="1"/>
      <protection/>
    </xf>
    <xf numFmtId="0" fontId="18" fillId="0" borderId="29" xfId="57" applyFont="1" applyFill="1" applyBorder="1" applyAlignment="1">
      <alignment horizontal="left" vertical="center" wrapText="1"/>
      <protection/>
    </xf>
    <xf numFmtId="0" fontId="18" fillId="0" borderId="66" xfId="57" applyFont="1" applyFill="1" applyBorder="1" applyAlignment="1">
      <alignment horizontal="left" vertical="center" wrapText="1"/>
      <protection/>
    </xf>
    <xf numFmtId="0" fontId="9" fillId="0" borderId="56" xfId="57" applyFont="1" applyFill="1" applyBorder="1" applyAlignment="1">
      <alignment horizontal="center" vertical="center" wrapText="1"/>
      <protection/>
    </xf>
    <xf numFmtId="0" fontId="9" fillId="0" borderId="57" xfId="57" applyFont="1" applyFill="1" applyBorder="1" applyAlignment="1">
      <alignment horizontal="center" vertical="center" wrapText="1"/>
      <protection/>
    </xf>
    <xf numFmtId="0" fontId="9" fillId="0" borderId="65" xfId="57" applyFont="1" applyFill="1" applyBorder="1" applyAlignment="1">
      <alignment horizontal="center" vertical="center" wrapText="1"/>
      <protection/>
    </xf>
    <xf numFmtId="169" fontId="18" fillId="0" borderId="29" xfId="57" applyNumberFormat="1" applyFont="1" applyFill="1" applyBorder="1" applyAlignment="1">
      <alignment vertical="center"/>
      <protection/>
    </xf>
    <xf numFmtId="169" fontId="18" fillId="0" borderId="66" xfId="57" applyNumberFormat="1" applyFont="1" applyFill="1" applyBorder="1" applyAlignment="1">
      <alignment vertical="center"/>
      <protection/>
    </xf>
    <xf numFmtId="0" fontId="9" fillId="0" borderId="104" xfId="57" applyFont="1" applyFill="1" applyBorder="1" applyAlignment="1">
      <alignment horizontal="center" vertical="center" wrapText="1"/>
      <protection/>
    </xf>
    <xf numFmtId="167" fontId="18" fillId="0" borderId="41" xfId="57" applyNumberFormat="1" applyFont="1" applyFill="1" applyBorder="1" applyAlignment="1">
      <alignment horizontal="center" vertical="center" wrapText="1"/>
      <protection/>
    </xf>
    <xf numFmtId="0" fontId="18" fillId="0" borderId="67" xfId="57" applyFont="1" applyFill="1" applyBorder="1" applyAlignment="1" quotePrefix="1">
      <alignment horizontal="left" vertical="center" wrapText="1"/>
      <protection/>
    </xf>
    <xf numFmtId="169" fontId="18" fillId="0" borderId="67" xfId="57" applyNumberFormat="1" applyFont="1" applyFill="1" applyBorder="1" applyAlignment="1">
      <alignment vertical="center"/>
      <protection/>
    </xf>
    <xf numFmtId="169" fontId="18" fillId="0" borderId="18" xfId="57" applyNumberFormat="1" applyFont="1" applyFill="1" applyBorder="1" applyAlignment="1">
      <alignment vertical="center"/>
      <protection/>
    </xf>
    <xf numFmtId="167" fontId="18" fillId="0" borderId="42" xfId="57" applyNumberFormat="1" applyFont="1" applyFill="1" applyBorder="1" applyAlignment="1">
      <alignment horizontal="center" vertical="center" wrapText="1"/>
      <protection/>
    </xf>
    <xf numFmtId="0" fontId="18" fillId="0" borderId="105" xfId="57" applyFont="1" applyFill="1" applyBorder="1" applyAlignment="1">
      <alignment horizontal="left" vertical="center" wrapText="1"/>
      <protection/>
    </xf>
    <xf numFmtId="169" fontId="18" fillId="0" borderId="42" xfId="57" applyNumberFormat="1" applyFont="1" applyFill="1" applyBorder="1" applyAlignment="1" applyProtection="1">
      <alignment vertical="center"/>
      <protection locked="0"/>
    </xf>
    <xf numFmtId="169" fontId="18" fillId="0" borderId="105" xfId="57" applyNumberFormat="1" applyFont="1" applyFill="1" applyBorder="1" applyAlignment="1">
      <alignment vertical="center"/>
      <protection/>
    </xf>
    <xf numFmtId="169" fontId="18" fillId="0" borderId="16" xfId="57" applyNumberFormat="1" applyFont="1" applyFill="1" applyBorder="1" applyAlignment="1">
      <alignment vertical="center"/>
      <protection/>
    </xf>
    <xf numFmtId="167" fontId="16" fillId="0" borderId="37" xfId="57" applyNumberFormat="1" applyFont="1" applyFill="1" applyBorder="1" applyAlignment="1">
      <alignment horizontal="center" vertical="center" wrapText="1"/>
      <protection/>
    </xf>
    <xf numFmtId="0" fontId="16" fillId="0" borderId="58" xfId="57" applyFont="1" applyFill="1" applyBorder="1" applyAlignment="1">
      <alignment horizontal="left" vertical="center" wrapText="1"/>
      <protection/>
    </xf>
    <xf numFmtId="0" fontId="16" fillId="0" borderId="58" xfId="57" applyFont="1" applyFill="1" applyBorder="1" applyAlignment="1" quotePrefix="1">
      <alignment horizontal="left" vertical="center" wrapText="1"/>
      <protection/>
    </xf>
    <xf numFmtId="169" fontId="18" fillId="0" borderId="58" xfId="57" applyNumberFormat="1" applyFont="1" applyFill="1" applyBorder="1" applyAlignment="1">
      <alignment vertical="center"/>
      <protection/>
    </xf>
    <xf numFmtId="169" fontId="18" fillId="0" borderId="27" xfId="57" applyNumberFormat="1" applyFont="1" applyFill="1" applyBorder="1" applyAlignment="1">
      <alignment vertical="center"/>
      <protection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1" fontId="0" fillId="0" borderId="0" xfId="0" applyNumberFormat="1" applyFont="1" applyAlignment="1">
      <alignment horizontal="right" indent="2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2" xfId="0" applyNumberFormat="1" applyFont="1" applyFill="1" applyBorder="1" applyAlignment="1" applyProtection="1">
      <alignment vertical="center" wrapText="1"/>
      <protection locked="0"/>
    </xf>
    <xf numFmtId="164" fontId="18" fillId="0" borderId="12" xfId="0" applyNumberFormat="1" applyFont="1" applyFill="1" applyBorder="1" applyAlignment="1" applyProtection="1">
      <alignment vertical="center" wrapText="1"/>
      <protection locked="0"/>
    </xf>
    <xf numFmtId="164" fontId="18" fillId="0" borderId="11" xfId="0" applyNumberFormat="1" applyFont="1" applyFill="1" applyBorder="1" applyAlignment="1" applyProtection="1">
      <alignment vertical="center" wrapText="1"/>
      <protection locked="0"/>
    </xf>
    <xf numFmtId="164" fontId="18" fillId="34" borderId="22" xfId="0" applyNumberFormat="1" applyFont="1" applyFill="1" applyBorder="1" applyAlignment="1" applyProtection="1">
      <alignment vertical="center" wrapText="1"/>
      <protection locked="0"/>
    </xf>
    <xf numFmtId="164" fontId="18" fillId="0" borderId="24" xfId="0" applyNumberFormat="1" applyFont="1" applyFill="1" applyBorder="1" applyAlignment="1" applyProtection="1">
      <alignment vertical="center" wrapText="1"/>
      <protection locked="0"/>
    </xf>
    <xf numFmtId="164" fontId="18" fillId="0" borderId="13" xfId="0" applyNumberFormat="1" applyFont="1" applyFill="1" applyBorder="1" applyAlignment="1" applyProtection="1">
      <alignment vertical="center" wrapText="1"/>
      <protection locked="0"/>
    </xf>
    <xf numFmtId="164" fontId="18" fillId="34" borderId="23" xfId="0" applyNumberFormat="1" applyFont="1" applyFill="1" applyBorder="1" applyAlignment="1" applyProtection="1">
      <alignment vertical="center" wrapText="1"/>
      <protection locked="0"/>
    </xf>
    <xf numFmtId="0" fontId="18" fillId="0" borderId="46" xfId="56" applyFont="1" applyFill="1" applyBorder="1" applyAlignment="1" applyProtection="1">
      <alignment vertical="center" wrapText="1"/>
      <protection locked="0"/>
    </xf>
    <xf numFmtId="0" fontId="18" fillId="0" borderId="48" xfId="56" applyFont="1" applyFill="1" applyBorder="1" applyAlignment="1" applyProtection="1">
      <alignment vertical="center" wrapText="1"/>
      <protection locked="0"/>
    </xf>
    <xf numFmtId="164" fontId="18" fillId="0" borderId="102" xfId="0" applyNumberFormat="1" applyFont="1" applyFill="1" applyBorder="1" applyAlignment="1" applyProtection="1">
      <alignment vertical="center" wrapText="1"/>
      <protection locked="0"/>
    </xf>
    <xf numFmtId="164" fontId="18" fillId="0" borderId="36" xfId="0" applyNumberFormat="1" applyFont="1" applyFill="1" applyBorder="1" applyAlignment="1" applyProtection="1">
      <alignment vertical="center" wrapText="1"/>
      <protection locked="0"/>
    </xf>
    <xf numFmtId="164" fontId="18" fillId="0" borderId="106" xfId="0" applyNumberFormat="1" applyFont="1" applyFill="1" applyBorder="1" applyAlignment="1" applyProtection="1">
      <alignment vertical="center" wrapText="1"/>
      <protection locked="0"/>
    </xf>
    <xf numFmtId="164" fontId="20" fillId="0" borderId="46" xfId="0" applyNumberFormat="1" applyFont="1" applyFill="1" applyBorder="1" applyAlignment="1" applyProtection="1">
      <alignment vertical="center" wrapText="1"/>
      <protection/>
    </xf>
    <xf numFmtId="164" fontId="18" fillId="0" borderId="46" xfId="56" applyNumberFormat="1" applyFont="1" applyFill="1" applyBorder="1">
      <alignment/>
      <protection/>
    </xf>
    <xf numFmtId="164" fontId="18" fillId="0" borderId="48" xfId="56" applyNumberFormat="1" applyFont="1" applyFill="1" applyBorder="1">
      <alignment/>
      <protection/>
    </xf>
    <xf numFmtId="169" fontId="16" fillId="0" borderId="26" xfId="57" applyNumberFormat="1" applyFont="1" applyFill="1" applyBorder="1" applyAlignment="1" applyProtection="1">
      <alignment horizontal="right" vertical="center"/>
      <protection/>
    </xf>
    <xf numFmtId="169" fontId="16" fillId="0" borderId="37" xfId="57" applyNumberFormat="1" applyFont="1" applyFill="1" applyBorder="1" applyAlignment="1" applyProtection="1">
      <alignment vertical="center"/>
      <protection/>
    </xf>
    <xf numFmtId="169" fontId="16" fillId="0" borderId="26" xfId="57" applyNumberFormat="1" applyFont="1" applyFill="1" applyBorder="1" applyAlignment="1" applyProtection="1">
      <alignment vertical="center"/>
      <protection/>
    </xf>
    <xf numFmtId="169" fontId="16" fillId="0" borderId="58" xfId="57" applyNumberFormat="1" applyFont="1" applyFill="1" applyBorder="1" applyAlignment="1" applyProtection="1">
      <alignment vertical="center"/>
      <protection/>
    </xf>
    <xf numFmtId="169" fontId="16" fillId="0" borderId="27" xfId="57" applyNumberFormat="1" applyFont="1" applyFill="1" applyBorder="1" applyAlignment="1" applyProtection="1">
      <alignment vertical="center"/>
      <protection/>
    </xf>
    <xf numFmtId="169" fontId="18" fillId="0" borderId="41" xfId="57" applyNumberFormat="1" applyFont="1" applyFill="1" applyBorder="1" applyAlignment="1" applyProtection="1">
      <alignment vertical="center"/>
      <protection locked="0"/>
    </xf>
    <xf numFmtId="0" fontId="18" fillId="0" borderId="105" xfId="57" applyFont="1" applyFill="1" applyBorder="1" applyAlignment="1">
      <alignment vertical="center" wrapText="1"/>
      <protection/>
    </xf>
    <xf numFmtId="0" fontId="18" fillId="0" borderId="66" xfId="57" applyFont="1" applyFill="1" applyBorder="1" applyAlignment="1">
      <alignment vertical="center" wrapText="1"/>
      <protection/>
    </xf>
    <xf numFmtId="0" fontId="18" fillId="0" borderId="67" xfId="57" applyFont="1" applyFill="1" applyBorder="1" applyAlignment="1">
      <alignment vertical="center" wrapText="1"/>
      <protection/>
    </xf>
    <xf numFmtId="0" fontId="16" fillId="0" borderId="58" xfId="57" applyFont="1" applyFill="1" applyBorder="1" applyAlignment="1">
      <alignment vertical="center" wrapText="1"/>
      <protection/>
    </xf>
    <xf numFmtId="0" fontId="51" fillId="0" borderId="42" xfId="57" applyFont="1" applyFill="1" applyBorder="1" applyAlignment="1" applyProtection="1">
      <alignment vertical="center"/>
      <protection locked="0"/>
    </xf>
    <xf numFmtId="0" fontId="51" fillId="0" borderId="15" xfId="57" applyFont="1" applyFill="1" applyBorder="1" applyAlignment="1" applyProtection="1">
      <alignment vertical="center"/>
      <protection locked="0"/>
    </xf>
    <xf numFmtId="0" fontId="51" fillId="0" borderId="38" xfId="57" applyFont="1" applyFill="1" applyBorder="1" applyAlignment="1" applyProtection="1">
      <alignment vertical="center"/>
      <protection locked="0"/>
    </xf>
    <xf numFmtId="0" fontId="51" fillId="0" borderId="12" xfId="57" applyFont="1" applyFill="1" applyBorder="1" applyAlignment="1" applyProtection="1">
      <alignment vertical="center"/>
      <protection locked="0"/>
    </xf>
    <xf numFmtId="0" fontId="51" fillId="0" borderId="41" xfId="57" applyFont="1" applyFill="1" applyBorder="1" applyAlignment="1" applyProtection="1">
      <alignment vertical="center"/>
      <protection locked="0"/>
    </xf>
    <xf numFmtId="0" fontId="51" fillId="0" borderId="17" xfId="57" applyFont="1" applyFill="1" applyBorder="1" applyAlignment="1" applyProtection="1">
      <alignment vertical="center"/>
      <protection locked="0"/>
    </xf>
    <xf numFmtId="169" fontId="52" fillId="0" borderId="37" xfId="57" applyNumberFormat="1" applyFont="1" applyFill="1" applyBorder="1" applyAlignment="1">
      <alignment vertical="center"/>
      <protection/>
    </xf>
    <xf numFmtId="169" fontId="52" fillId="0" borderId="26" xfId="57" applyNumberFormat="1" applyFont="1" applyFill="1" applyBorder="1" applyAlignment="1">
      <alignment vertical="center"/>
      <protection/>
    </xf>
    <xf numFmtId="169" fontId="52" fillId="0" borderId="58" xfId="57" applyNumberFormat="1" applyFont="1" applyFill="1" applyBorder="1" applyAlignment="1">
      <alignment vertical="center"/>
      <protection/>
    </xf>
    <xf numFmtId="169" fontId="52" fillId="0" borderId="27" xfId="57" applyNumberFormat="1" applyFont="1" applyFill="1" applyBorder="1" applyAlignment="1">
      <alignment vertical="center"/>
      <protection/>
    </xf>
    <xf numFmtId="0" fontId="52" fillId="0" borderId="37" xfId="57" applyFont="1" applyFill="1" applyBorder="1" applyAlignment="1" applyProtection="1">
      <alignment vertical="center"/>
      <protection locked="0"/>
    </xf>
    <xf numFmtId="0" fontId="52" fillId="0" borderId="26" xfId="57" applyFont="1" applyFill="1" applyBorder="1" applyAlignment="1" applyProtection="1">
      <alignment vertical="center"/>
      <protection locked="0"/>
    </xf>
    <xf numFmtId="169" fontId="52" fillId="0" borderId="45" xfId="57" applyNumberFormat="1" applyFont="1" applyFill="1" applyBorder="1" applyAlignment="1">
      <alignment vertical="center"/>
      <protection/>
    </xf>
    <xf numFmtId="169" fontId="52" fillId="0" borderId="14" xfId="57" applyNumberFormat="1" applyFont="1" applyFill="1" applyBorder="1" applyAlignment="1">
      <alignment vertical="center"/>
      <protection/>
    </xf>
    <xf numFmtId="169" fontId="52" fillId="0" borderId="68" xfId="57" applyNumberFormat="1" applyFont="1" applyFill="1" applyBorder="1" applyAlignment="1">
      <alignment vertical="center"/>
      <protection/>
    </xf>
    <xf numFmtId="169" fontId="52" fillId="0" borderId="25" xfId="57" applyNumberFormat="1" applyFont="1" applyFill="1" applyBorder="1" applyAlignment="1">
      <alignment vertical="center"/>
      <protection/>
    </xf>
    <xf numFmtId="0" fontId="18" fillId="0" borderId="67" xfId="57" applyFont="1" applyFill="1" applyBorder="1" applyAlignment="1">
      <alignment horizontal="left" vertical="center" wrapText="1"/>
      <protection/>
    </xf>
    <xf numFmtId="0" fontId="18" fillId="0" borderId="11" xfId="57" applyFont="1" applyFill="1" applyBorder="1" applyAlignment="1">
      <alignment horizontal="left" vertical="center" wrapText="1"/>
      <protection/>
    </xf>
    <xf numFmtId="167" fontId="16" fillId="0" borderId="45" xfId="57" applyNumberFormat="1" applyFont="1" applyFill="1" applyBorder="1" applyAlignment="1">
      <alignment horizontal="center" vertical="center"/>
      <protection/>
    </xf>
    <xf numFmtId="169" fontId="16" fillId="0" borderId="27" xfId="57" applyNumberFormat="1" applyFont="1" applyFill="1" applyBorder="1" applyAlignment="1" applyProtection="1">
      <alignment horizontal="right" vertical="center"/>
      <protection/>
    </xf>
    <xf numFmtId="169" fontId="16" fillId="0" borderId="27" xfId="57" applyNumberFormat="1" applyFont="1" applyFill="1" applyBorder="1" applyAlignment="1" applyProtection="1">
      <alignment horizontal="right" vertical="center"/>
      <protection/>
    </xf>
    <xf numFmtId="169" fontId="16" fillId="0" borderId="27" xfId="57" applyNumberFormat="1" applyFont="1" applyFill="1" applyBorder="1" applyAlignment="1">
      <alignment horizontal="right" vertical="center"/>
      <protection/>
    </xf>
    <xf numFmtId="0" fontId="18" fillId="0" borderId="19" xfId="57" applyFont="1" applyFill="1" applyBorder="1" applyAlignment="1" quotePrefix="1">
      <alignment horizontal="left" vertical="center" wrapText="1" indent="1"/>
      <protection/>
    </xf>
    <xf numFmtId="0" fontId="25" fillId="0" borderId="0" xfId="57" applyFont="1" applyFill="1" applyBorder="1" applyAlignment="1">
      <alignment vertical="center"/>
      <protection/>
    </xf>
    <xf numFmtId="0" fontId="23" fillId="0" borderId="0" xfId="57" applyFill="1" applyBorder="1" applyAlignment="1">
      <alignment vertical="center"/>
      <protection/>
    </xf>
    <xf numFmtId="0" fontId="9" fillId="0" borderId="65" xfId="57" applyFont="1" applyFill="1" applyBorder="1" applyAlignment="1">
      <alignment horizontal="center" vertical="center"/>
      <protection/>
    </xf>
    <xf numFmtId="0" fontId="0" fillId="0" borderId="19" xfId="0" applyFill="1" applyBorder="1" applyAlignment="1" applyProtection="1">
      <alignment horizontal="left" vertical="center" wrapText="1" indent="1"/>
      <protection locked="0"/>
    </xf>
    <xf numFmtId="0" fontId="0" fillId="0" borderId="42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left" vertical="center" wrapText="1" indent="1"/>
      <protection locked="0"/>
    </xf>
    <xf numFmtId="170" fontId="9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3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164" fontId="18" fillId="33" borderId="22" xfId="56" applyNumberFormat="1" applyFont="1" applyFill="1" applyBorder="1" applyAlignment="1" applyProtection="1">
      <alignment horizontal="right" vertical="center" wrapText="1"/>
      <protection locked="0"/>
    </xf>
    <xf numFmtId="0" fontId="18" fillId="33" borderId="46" xfId="56" applyFont="1" applyFill="1" applyBorder="1" applyAlignment="1" applyProtection="1">
      <alignment vertical="center" wrapText="1"/>
      <protection locked="0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46" fillId="0" borderId="26" xfId="0" applyNumberFormat="1" applyFont="1" applyBorder="1" applyAlignment="1">
      <alignment horizontal="center" wrapText="1"/>
    </xf>
    <xf numFmtId="49" fontId="48" fillId="0" borderId="15" xfId="0" applyNumberFormat="1" applyFont="1" applyBorder="1" applyAlignment="1">
      <alignment horizontal="center" wrapText="1"/>
    </xf>
    <xf numFmtId="49" fontId="48" fillId="0" borderId="12" xfId="0" applyNumberFormat="1" applyFont="1" applyBorder="1" applyAlignment="1">
      <alignment horizontal="center" wrapText="1"/>
    </xf>
    <xf numFmtId="49" fontId="48" fillId="0" borderId="22" xfId="0" applyNumberFormat="1" applyFont="1" applyBorder="1" applyAlignment="1">
      <alignment horizontal="center" wrapText="1"/>
    </xf>
    <xf numFmtId="0" fontId="19" fillId="0" borderId="45" xfId="0" applyFont="1" applyFill="1" applyBorder="1" applyAlignment="1">
      <alignment horizontal="center" vertical="center" wrapText="1"/>
    </xf>
    <xf numFmtId="164" fontId="18" fillId="33" borderId="22" xfId="0" applyNumberFormat="1" applyFont="1" applyFill="1" applyBorder="1" applyAlignment="1" applyProtection="1">
      <alignment vertical="center" wrapText="1"/>
      <protection locked="0"/>
    </xf>
    <xf numFmtId="0" fontId="34" fillId="0" borderId="101" xfId="0" applyFont="1" applyFill="1" applyBorder="1" applyAlignment="1">
      <alignment horizontal="left" wrapText="1" indent="1"/>
    </xf>
    <xf numFmtId="164" fontId="18" fillId="0" borderId="14" xfId="0" applyNumberFormat="1" applyFont="1" applyFill="1" applyBorder="1" applyAlignment="1" applyProtection="1">
      <alignment vertical="center" wrapText="1"/>
      <protection locked="0"/>
    </xf>
    <xf numFmtId="164" fontId="18" fillId="0" borderId="34" xfId="0" applyNumberFormat="1" applyFont="1" applyFill="1" applyBorder="1" applyAlignment="1" applyProtection="1">
      <alignment vertical="center" wrapText="1"/>
      <protection locked="0"/>
    </xf>
    <xf numFmtId="0" fontId="19" fillId="0" borderId="39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left" wrapText="1" indent="1"/>
    </xf>
    <xf numFmtId="0" fontId="54" fillId="0" borderId="45" xfId="0" applyFont="1" applyBorder="1" applyAlignment="1">
      <alignment horizontal="center" wrapText="1"/>
    </xf>
    <xf numFmtId="168" fontId="18" fillId="0" borderId="13" xfId="58" applyNumberFormat="1" applyFont="1" applyFill="1" applyBorder="1" applyAlignment="1" applyProtection="1">
      <alignment vertical="center"/>
      <protection/>
    </xf>
    <xf numFmtId="164" fontId="18" fillId="0" borderId="65" xfId="0" applyNumberFormat="1" applyFont="1" applyFill="1" applyBorder="1" applyAlignment="1" applyProtection="1">
      <alignment horizontal="right" vertical="center" wrapText="1" indent="2"/>
      <protection/>
    </xf>
    <xf numFmtId="3" fontId="22" fillId="0" borderId="15" xfId="59" applyNumberFormat="1" applyFont="1" applyFill="1" applyBorder="1" applyProtection="1">
      <alignment/>
      <protection locked="0"/>
    </xf>
    <xf numFmtId="0" fontId="18" fillId="0" borderId="45" xfId="0" applyFont="1" applyFill="1" applyBorder="1" applyAlignment="1" applyProtection="1">
      <alignment horizontal="left" vertical="center" wrapText="1" indent="1"/>
      <protection locked="0"/>
    </xf>
    <xf numFmtId="0" fontId="18" fillId="0" borderId="10" xfId="0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0" xfId="56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right"/>
      <protection/>
    </xf>
    <xf numFmtId="164" fontId="8" fillId="0" borderId="0" xfId="56" applyNumberFormat="1" applyFont="1" applyFill="1" applyBorder="1" applyAlignment="1" applyProtection="1">
      <alignment horizontal="center" vertical="center"/>
      <protection/>
    </xf>
    <xf numFmtId="0" fontId="9" fillId="0" borderId="56" xfId="56" applyFont="1" applyFill="1" applyBorder="1" applyAlignment="1" applyProtection="1">
      <alignment horizontal="center" vertical="center" wrapText="1"/>
      <protection/>
    </xf>
    <xf numFmtId="0" fontId="9" fillId="0" borderId="45" xfId="56" applyFont="1" applyFill="1" applyBorder="1" applyAlignment="1" applyProtection="1">
      <alignment horizontal="center" vertical="center" wrapText="1"/>
      <protection/>
    </xf>
    <xf numFmtId="0" fontId="9" fillId="0" borderId="59" xfId="56" applyFont="1" applyFill="1" applyBorder="1" applyAlignment="1" applyProtection="1">
      <alignment horizontal="center" vertical="center" wrapText="1"/>
      <protection/>
    </xf>
    <xf numFmtId="0" fontId="9" fillId="0" borderId="10" xfId="56" applyFont="1" applyFill="1" applyBorder="1" applyAlignment="1" applyProtection="1">
      <alignment horizontal="center" vertical="center" wrapText="1"/>
      <protection/>
    </xf>
    <xf numFmtId="0" fontId="9" fillId="0" borderId="49" xfId="56" applyFont="1" applyFill="1" applyBorder="1" applyAlignment="1" applyProtection="1">
      <alignment horizontal="center" vertical="center" wrapText="1"/>
      <protection/>
    </xf>
    <xf numFmtId="0" fontId="9" fillId="0" borderId="68" xfId="56" applyFont="1" applyFill="1" applyBorder="1" applyAlignment="1" applyProtection="1">
      <alignment horizontal="center" vertical="center" wrapText="1"/>
      <protection/>
    </xf>
    <xf numFmtId="0" fontId="18" fillId="0" borderId="59" xfId="56" applyFont="1" applyFill="1" applyBorder="1" applyAlignment="1" applyProtection="1">
      <alignment horizontal="left" vertical="center" wrapText="1"/>
      <protection/>
    </xf>
    <xf numFmtId="164" fontId="9" fillId="0" borderId="49" xfId="56" applyNumberFormat="1" applyFont="1" applyFill="1" applyBorder="1" applyAlignment="1" applyProtection="1">
      <alignment horizontal="center" vertical="center"/>
      <protection/>
    </xf>
    <xf numFmtId="164" fontId="9" fillId="0" borderId="59" xfId="56" applyNumberFormat="1" applyFont="1" applyFill="1" applyBorder="1" applyAlignment="1" applyProtection="1">
      <alignment horizontal="center" vertical="center"/>
      <protection/>
    </xf>
    <xf numFmtId="164" fontId="9" fillId="0" borderId="107" xfId="56" applyNumberFormat="1" applyFont="1" applyFill="1" applyBorder="1" applyAlignment="1" applyProtection="1">
      <alignment horizontal="center" vertical="center"/>
      <protection/>
    </xf>
    <xf numFmtId="0" fontId="8" fillId="0" borderId="0" xfId="56" applyFont="1" applyFill="1" applyAlignment="1">
      <alignment horizontal="center"/>
      <protection/>
    </xf>
    <xf numFmtId="164" fontId="9" fillId="0" borderId="62" xfId="0" applyNumberFormat="1" applyFont="1" applyFill="1" applyBorder="1" applyAlignment="1">
      <alignment horizontal="center" vertical="center" wrapText="1"/>
    </xf>
    <xf numFmtId="164" fontId="9" fillId="0" borderId="94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right" wrapText="1"/>
      <protection/>
    </xf>
    <xf numFmtId="164" fontId="7" fillId="0" borderId="10" xfId="0" applyNumberFormat="1" applyFont="1" applyFill="1" applyBorder="1" applyAlignment="1">
      <alignment horizontal="right" wrapText="1"/>
    </xf>
    <xf numFmtId="164" fontId="9" fillId="0" borderId="63" xfId="0" applyNumberFormat="1" applyFont="1" applyFill="1" applyBorder="1" applyAlignment="1">
      <alignment horizontal="center" vertical="center" wrapText="1"/>
    </xf>
    <xf numFmtId="164" fontId="9" fillId="0" borderId="76" xfId="0" applyNumberFormat="1" applyFont="1" applyFill="1" applyBorder="1" applyAlignment="1">
      <alignment horizontal="center" vertical="center" wrapText="1"/>
    </xf>
    <xf numFmtId="164" fontId="9" fillId="0" borderId="57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164" fontId="9" fillId="0" borderId="56" xfId="0" applyNumberFormat="1" applyFont="1" applyFill="1" applyBorder="1" applyAlignment="1">
      <alignment horizontal="center" vertical="center" wrapText="1"/>
    </xf>
    <xf numFmtId="164" fontId="9" fillId="0" borderId="45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 wrapText="1"/>
    </xf>
    <xf numFmtId="164" fontId="9" fillId="0" borderId="31" xfId="0" applyNumberFormat="1" applyFont="1" applyFill="1" applyBorder="1" applyAlignment="1">
      <alignment horizontal="center" vertical="center" wrapText="1"/>
    </xf>
    <xf numFmtId="164" fontId="9" fillId="0" borderId="108" xfId="0" applyNumberFormat="1" applyFont="1" applyFill="1" applyBorder="1" applyAlignment="1">
      <alignment horizontal="center" vertical="center" wrapText="1"/>
    </xf>
    <xf numFmtId="164" fontId="9" fillId="0" borderId="75" xfId="0" applyNumberFormat="1" applyFont="1" applyFill="1" applyBorder="1" applyAlignment="1">
      <alignment horizontal="center" vertical="center" wrapText="1"/>
    </xf>
    <xf numFmtId="164" fontId="9" fillId="0" borderId="107" xfId="0" applyNumberFormat="1" applyFont="1" applyFill="1" applyBorder="1" applyAlignment="1">
      <alignment horizontal="center" vertical="center" wrapText="1"/>
    </xf>
    <xf numFmtId="164" fontId="9" fillId="0" borderId="34" xfId="0" applyNumberFormat="1" applyFont="1" applyFill="1" applyBorder="1" applyAlignment="1">
      <alignment horizontal="center" vertical="center" wrapText="1"/>
    </xf>
    <xf numFmtId="164" fontId="9" fillId="0" borderId="63" xfId="0" applyNumberFormat="1" applyFont="1" applyFill="1" applyBorder="1" applyAlignment="1">
      <alignment horizontal="center" vertical="center"/>
    </xf>
    <xf numFmtId="164" fontId="9" fillId="0" borderId="76" xfId="0" applyNumberFormat="1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16" fillId="0" borderId="43" xfId="0" applyFont="1" applyFill="1" applyBorder="1" applyAlignment="1" applyProtection="1">
      <alignment horizontal="left" vertical="center"/>
      <protection/>
    </xf>
    <xf numFmtId="0" fontId="16" fillId="0" borderId="46" xfId="0" applyFont="1" applyFill="1" applyBorder="1" applyAlignment="1" applyProtection="1">
      <alignment horizontal="left" vertical="center"/>
      <protection/>
    </xf>
    <xf numFmtId="0" fontId="5" fillId="0" borderId="43" xfId="0" applyFont="1" applyFill="1" applyBorder="1" applyAlignment="1" applyProtection="1">
      <alignment horizontal="left" vertical="center"/>
      <protection/>
    </xf>
    <xf numFmtId="0" fontId="5" fillId="0" borderId="46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9" fillId="0" borderId="108" xfId="0" applyFont="1" applyFill="1" applyBorder="1" applyAlignment="1" applyProtection="1">
      <alignment horizontal="left" vertical="center" wrapText="1"/>
      <protection/>
    </xf>
    <xf numFmtId="0" fontId="9" fillId="0" borderId="59" xfId="0" applyFont="1" applyFill="1" applyBorder="1" applyAlignment="1" applyProtection="1">
      <alignment horizontal="left" vertical="center" wrapText="1"/>
      <protection/>
    </xf>
    <xf numFmtId="0" fontId="9" fillId="0" borderId="107" xfId="0" applyFont="1" applyFill="1" applyBorder="1" applyAlignment="1" applyProtection="1">
      <alignment horizontal="left" vertical="center" wrapText="1"/>
      <protection/>
    </xf>
    <xf numFmtId="0" fontId="9" fillId="0" borderId="10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9" fillId="0" borderId="107" xfId="0" applyFont="1" applyFill="1" applyBorder="1" applyAlignment="1">
      <alignment horizontal="left" vertical="center" wrapText="1"/>
    </xf>
    <xf numFmtId="0" fontId="9" fillId="0" borderId="108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justify" vertical="center" wrapText="1"/>
    </xf>
    <xf numFmtId="0" fontId="9" fillId="0" borderId="43" xfId="0" applyFont="1" applyFill="1" applyBorder="1" applyAlignment="1">
      <alignment horizontal="left" vertical="center" indent="2"/>
    </xf>
    <xf numFmtId="0" fontId="9" fillId="0" borderId="46" xfId="0" applyFont="1" applyFill="1" applyBorder="1" applyAlignment="1">
      <alignment horizontal="left" vertical="center" indent="2"/>
    </xf>
    <xf numFmtId="166" fontId="8" fillId="0" borderId="0" xfId="0" applyNumberFormat="1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left" vertical="center" wrapText="1" indent="2"/>
    </xf>
    <xf numFmtId="164" fontId="5" fillId="0" borderId="44" xfId="0" applyNumberFormat="1" applyFont="1" applyFill="1" applyBorder="1" applyAlignment="1">
      <alignment horizontal="left" vertical="center" wrapText="1" indent="2"/>
    </xf>
    <xf numFmtId="164" fontId="7" fillId="0" borderId="10" xfId="0" applyNumberFormat="1" applyFont="1" applyFill="1" applyBorder="1" applyAlignment="1">
      <alignment horizontal="right" vertical="center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69" xfId="0" applyNumberFormat="1" applyFill="1" applyBorder="1" applyAlignment="1" applyProtection="1">
      <alignment horizontal="left" vertical="center" wrapText="1"/>
      <protection locked="0"/>
    </xf>
    <xf numFmtId="164" fontId="0" fillId="0" borderId="32" xfId="0" applyNumberFormat="1" applyFill="1" applyBorder="1" applyAlignment="1" applyProtection="1">
      <alignment horizontal="left" vertical="center" wrapText="1"/>
      <protection locked="0"/>
    </xf>
    <xf numFmtId="164" fontId="0" fillId="0" borderId="93" xfId="0" applyNumberFormat="1" applyFill="1" applyBorder="1" applyAlignment="1" applyProtection="1">
      <alignment horizontal="left" vertical="center" wrapText="1"/>
      <protection locked="0"/>
    </xf>
    <xf numFmtId="164" fontId="5" fillId="0" borderId="43" xfId="0" applyNumberFormat="1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6" fontId="32" fillId="0" borderId="59" xfId="0" applyNumberFormat="1" applyFont="1" applyFill="1" applyBorder="1" applyAlignment="1">
      <alignment horizontal="left" vertical="center" wrapText="1"/>
    </xf>
    <xf numFmtId="164" fontId="16" fillId="0" borderId="74" xfId="0" applyNumberFormat="1" applyFont="1" applyFill="1" applyBorder="1" applyAlignment="1">
      <alignment horizontal="center" vertical="center" wrapText="1"/>
    </xf>
    <xf numFmtId="164" fontId="9" fillId="0" borderId="74" xfId="0" applyNumberFormat="1" applyFont="1" applyFill="1" applyBorder="1" applyAlignment="1">
      <alignment horizontal="center" vertical="center" wrapText="1"/>
    </xf>
    <xf numFmtId="164" fontId="9" fillId="0" borderId="72" xfId="0" applyNumberFormat="1" applyFont="1" applyFill="1" applyBorder="1" applyAlignment="1">
      <alignment horizontal="center" vertical="center" wrapText="1"/>
    </xf>
    <xf numFmtId="164" fontId="9" fillId="0" borderId="74" xfId="0" applyNumberFormat="1" applyFont="1" applyFill="1" applyBorder="1" applyAlignment="1">
      <alignment horizontal="center" vertical="center" wrapText="1"/>
    </xf>
    <xf numFmtId="164" fontId="9" fillId="0" borderId="108" xfId="0" applyNumberFormat="1" applyFont="1" applyFill="1" applyBorder="1" applyAlignment="1">
      <alignment horizontal="center" vertical="center"/>
    </xf>
    <xf numFmtId="164" fontId="9" fillId="0" borderId="96" xfId="0" applyNumberFormat="1" applyFont="1" applyFill="1" applyBorder="1" applyAlignment="1">
      <alignment horizontal="center" vertical="center"/>
    </xf>
    <xf numFmtId="164" fontId="9" fillId="0" borderId="75" xfId="0" applyNumberFormat="1" applyFont="1" applyFill="1" applyBorder="1" applyAlignment="1">
      <alignment horizontal="center" vertical="center"/>
    </xf>
    <xf numFmtId="164" fontId="16" fillId="0" borderId="74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right" vertical="center"/>
    </xf>
    <xf numFmtId="0" fontId="18" fillId="0" borderId="59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indent="3"/>
    </xf>
    <xf numFmtId="0" fontId="9" fillId="0" borderId="69" xfId="0" applyFont="1" applyFill="1" applyBorder="1" applyAlignment="1">
      <alignment horizontal="left" vertical="center" indent="3"/>
    </xf>
    <xf numFmtId="0" fontId="9" fillId="0" borderId="31" xfId="0" applyFont="1" applyFill="1" applyBorder="1" applyAlignment="1">
      <alignment horizontal="left" vertical="center" indent="3"/>
    </xf>
    <xf numFmtId="0" fontId="9" fillId="0" borderId="71" xfId="0" applyFont="1" applyFill="1" applyBorder="1" applyAlignment="1" applyProtection="1">
      <alignment horizontal="left" vertical="center" indent="3"/>
      <protection/>
    </xf>
    <xf numFmtId="0" fontId="9" fillId="0" borderId="93" xfId="0" applyFont="1" applyFill="1" applyBorder="1" applyAlignment="1" applyProtection="1">
      <alignment horizontal="left" vertical="center" indent="3"/>
      <protection/>
    </xf>
    <xf numFmtId="0" fontId="9" fillId="0" borderId="33" xfId="0" applyFont="1" applyFill="1" applyBorder="1" applyAlignment="1" applyProtection="1">
      <alignment horizontal="left" vertical="center" indent="3"/>
      <protection/>
    </xf>
    <xf numFmtId="0" fontId="9" fillId="0" borderId="7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8" fillId="0" borderId="59" xfId="0" applyFont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indent="1"/>
    </xf>
    <xf numFmtId="0" fontId="9" fillId="0" borderId="69" xfId="0" applyFont="1" applyFill="1" applyBorder="1" applyAlignment="1">
      <alignment horizontal="left" vertical="center" indent="1"/>
    </xf>
    <xf numFmtId="0" fontId="9" fillId="0" borderId="31" xfId="0" applyFont="1" applyFill="1" applyBorder="1" applyAlignment="1">
      <alignment horizontal="left" vertical="center" indent="1"/>
    </xf>
    <xf numFmtId="0" fontId="9" fillId="0" borderId="71" xfId="0" applyFont="1" applyFill="1" applyBorder="1" applyAlignment="1" applyProtection="1">
      <alignment horizontal="left" vertical="center" indent="1"/>
      <protection locked="0"/>
    </xf>
    <xf numFmtId="0" fontId="9" fillId="0" borderId="93" xfId="0" applyFont="1" applyFill="1" applyBorder="1" applyAlignment="1" applyProtection="1">
      <alignment horizontal="left" vertical="center" indent="1"/>
      <protection locked="0"/>
    </xf>
    <xf numFmtId="0" fontId="9" fillId="0" borderId="33" xfId="0" applyFont="1" applyFill="1" applyBorder="1" applyAlignment="1" applyProtection="1">
      <alignment horizontal="left" vertical="center" indent="1"/>
      <protection locked="0"/>
    </xf>
    <xf numFmtId="0" fontId="18" fillId="0" borderId="59" xfId="0" applyFont="1" applyBorder="1" applyAlignment="1">
      <alignment horizontal="center" vertical="center" wrapText="1"/>
    </xf>
    <xf numFmtId="0" fontId="9" fillId="0" borderId="29" xfId="0" applyFont="1" applyFill="1" applyBorder="1" applyAlignment="1" applyProtection="1">
      <alignment horizontal="left" vertical="center" indent="1"/>
      <protection locked="0"/>
    </xf>
    <xf numFmtId="0" fontId="9" fillId="0" borderId="69" xfId="0" applyFont="1" applyFill="1" applyBorder="1" applyAlignment="1" applyProtection="1">
      <alignment horizontal="left" vertical="center" indent="1"/>
      <protection locked="0"/>
    </xf>
    <xf numFmtId="0" fontId="9" fillId="0" borderId="31" xfId="0" applyFont="1" applyFill="1" applyBorder="1" applyAlignment="1" applyProtection="1">
      <alignment horizontal="left" vertical="center" indent="1"/>
      <protection locked="0"/>
    </xf>
    <xf numFmtId="0" fontId="40" fillId="0" borderId="0" xfId="0" applyFont="1" applyFill="1" applyAlignment="1">
      <alignment horizontal="center" vertical="center" wrapText="1"/>
    </xf>
    <xf numFmtId="0" fontId="8" fillId="0" borderId="109" xfId="57" applyFont="1" applyFill="1" applyBorder="1" applyAlignment="1">
      <alignment horizontal="center" vertical="center"/>
      <protection/>
    </xf>
    <xf numFmtId="0" fontId="8" fillId="0" borderId="110" xfId="57" applyFont="1" applyFill="1" applyBorder="1" applyAlignment="1">
      <alignment horizontal="center" vertical="center"/>
      <protection/>
    </xf>
    <xf numFmtId="0" fontId="8" fillId="0" borderId="111" xfId="57" applyFont="1" applyFill="1" applyBorder="1" applyAlignment="1">
      <alignment horizontal="center" vertical="center"/>
      <protection/>
    </xf>
    <xf numFmtId="0" fontId="8" fillId="0" borderId="48" xfId="57" applyFont="1" applyFill="1" applyBorder="1" applyAlignment="1">
      <alignment horizontal="center" vertical="center"/>
      <protection/>
    </xf>
    <xf numFmtId="0" fontId="2" fillId="0" borderId="0" xfId="57" applyFont="1" applyFill="1" applyAlignment="1" applyProtection="1">
      <alignment horizontal="center"/>
      <protection locked="0"/>
    </xf>
    <xf numFmtId="0" fontId="8" fillId="0" borderId="0" xfId="57" applyFont="1" applyFill="1" applyAlignment="1">
      <alignment horizontal="center" wrapText="1"/>
      <protection/>
    </xf>
    <xf numFmtId="0" fontId="8" fillId="0" borderId="0" xfId="57" applyFont="1" applyFill="1" applyAlignment="1">
      <alignment horizontal="center"/>
      <protection/>
    </xf>
    <xf numFmtId="0" fontId="5" fillId="0" borderId="56" xfId="57" applyFont="1" applyFill="1" applyBorder="1" applyAlignment="1" quotePrefix="1">
      <alignment horizontal="center" vertical="center" wrapText="1"/>
      <protection/>
    </xf>
    <xf numFmtId="0" fontId="5" fillId="0" borderId="40" xfId="57" applyFont="1" applyFill="1" applyBorder="1" applyAlignment="1" quotePrefix="1">
      <alignment horizontal="center" vertical="center" wrapText="1"/>
      <protection/>
    </xf>
    <xf numFmtId="0" fontId="5" fillId="0" borderId="57" xfId="57" applyFont="1" applyFill="1" applyBorder="1" applyAlignment="1">
      <alignment horizontal="center" vertical="center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5" fillId="0" borderId="65" xfId="57" applyFont="1" applyFill="1" applyBorder="1" applyAlignment="1">
      <alignment horizontal="center" vertical="center"/>
      <protection/>
    </xf>
    <xf numFmtId="0" fontId="5" fillId="0" borderId="24" xfId="57" applyFont="1" applyFill="1" applyBorder="1" applyAlignment="1">
      <alignment horizontal="center" vertical="center"/>
      <protection/>
    </xf>
    <xf numFmtId="0" fontId="5" fillId="0" borderId="67" xfId="57" applyFont="1" applyFill="1" applyBorder="1" applyAlignment="1">
      <alignment horizontal="center" vertical="center"/>
      <protection/>
    </xf>
    <xf numFmtId="0" fontId="5" fillId="0" borderId="103" xfId="57" applyFont="1" applyFill="1" applyBorder="1" applyAlignment="1">
      <alignment horizontal="center" vertical="center"/>
      <protection/>
    </xf>
    <xf numFmtId="0" fontId="2" fillId="0" borderId="0" xfId="57" applyFont="1" applyFill="1" applyAlignment="1" applyProtection="1">
      <alignment horizontal="center" vertical="center"/>
      <protection locked="0"/>
    </xf>
    <xf numFmtId="0" fontId="8" fillId="0" borderId="0" xfId="57" applyFont="1" applyFill="1" applyAlignment="1" applyProtection="1">
      <alignment horizontal="center" vertical="center"/>
      <protection locked="0"/>
    </xf>
    <xf numFmtId="0" fontId="7" fillId="0" borderId="10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horizontal="right"/>
      <protection/>
    </xf>
    <xf numFmtId="0" fontId="8" fillId="0" borderId="0" xfId="57" applyFont="1" applyFill="1" applyAlignment="1">
      <alignment horizontal="center" vertical="center"/>
      <protection/>
    </xf>
    <xf numFmtId="0" fontId="9" fillId="0" borderId="43" xfId="0" applyFont="1" applyFill="1" applyBorder="1" applyAlignment="1" applyProtection="1">
      <alignment horizontal="left" vertical="center" wrapText="1" indent="1"/>
      <protection/>
    </xf>
    <xf numFmtId="0" fontId="9" fillId="0" borderId="46" xfId="0" applyFont="1" applyFill="1" applyBorder="1" applyAlignment="1" applyProtection="1">
      <alignment horizontal="left" vertical="center" wrapText="1" indent="1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9" fillId="0" borderId="56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Fill="1" applyBorder="1" applyAlignment="1" applyProtection="1">
      <alignment horizontal="center" vertical="center" wrapText="1"/>
      <protection/>
    </xf>
    <xf numFmtId="0" fontId="9" fillId="0" borderId="57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53" fillId="0" borderId="0" xfId="59" applyFont="1" applyFill="1" applyAlignment="1">
      <alignment horizontal="center" vertical="center" wrapText="1"/>
      <protection/>
    </xf>
    <xf numFmtId="0" fontId="53" fillId="0" borderId="0" xfId="59" applyFont="1" applyFill="1" applyAlignment="1">
      <alignment horizontal="center" vertical="center"/>
      <protection/>
    </xf>
    <xf numFmtId="0" fontId="27" fillId="0" borderId="0" xfId="59" applyFont="1" applyFill="1" applyAlignment="1">
      <alignment horizontal="left"/>
      <protection/>
    </xf>
    <xf numFmtId="0" fontId="31" fillId="0" borderId="0" xfId="59" applyFont="1" applyFill="1" applyBorder="1" applyAlignment="1">
      <alignment horizontal="right"/>
      <protection/>
    </xf>
    <xf numFmtId="0" fontId="39" fillId="0" borderId="56" xfId="59" applyFont="1" applyFill="1" applyBorder="1" applyAlignment="1">
      <alignment horizontal="center" vertical="center" wrapText="1"/>
      <protection/>
    </xf>
    <xf numFmtId="0" fontId="39" fillId="0" borderId="40" xfId="59" applyFont="1" applyFill="1" applyBorder="1" applyAlignment="1">
      <alignment horizontal="center" vertical="center" wrapText="1"/>
      <protection/>
    </xf>
    <xf numFmtId="0" fontId="39" fillId="0" borderId="42" xfId="59" applyFont="1" applyFill="1" applyBorder="1" applyAlignment="1">
      <alignment horizontal="center" vertical="center" wrapText="1"/>
      <protection/>
    </xf>
    <xf numFmtId="0" fontId="17" fillId="0" borderId="57" xfId="58" applyFont="1" applyFill="1" applyBorder="1" applyAlignment="1" applyProtection="1">
      <alignment horizontal="center" vertical="center" textRotation="90"/>
      <protection/>
    </xf>
    <xf numFmtId="0" fontId="17" fillId="0" borderId="11" xfId="58" applyFont="1" applyFill="1" applyBorder="1" applyAlignment="1" applyProtection="1">
      <alignment horizontal="center" vertical="center" textRotation="90"/>
      <protection/>
    </xf>
    <xf numFmtId="0" fontId="17" fillId="0" borderId="15" xfId="58" applyFont="1" applyFill="1" applyBorder="1" applyAlignment="1" applyProtection="1">
      <alignment horizontal="center" vertical="center" textRotation="90"/>
      <protection/>
    </xf>
    <xf numFmtId="0" fontId="31" fillId="0" borderId="19" xfId="59" applyFont="1" applyFill="1" applyBorder="1" applyAlignment="1">
      <alignment horizontal="center" vertical="center" wrapText="1"/>
      <protection/>
    </xf>
    <xf numFmtId="0" fontId="31" fillId="0" borderId="12" xfId="59" applyFont="1" applyFill="1" applyBorder="1" applyAlignment="1">
      <alignment horizontal="center" vertical="center" wrapText="1"/>
      <protection/>
    </xf>
    <xf numFmtId="0" fontId="31" fillId="0" borderId="12" xfId="59" applyFont="1" applyFill="1" applyBorder="1" applyAlignment="1">
      <alignment horizontal="center" wrapText="1"/>
      <protection/>
    </xf>
    <xf numFmtId="0" fontId="31" fillId="0" borderId="13" xfId="59" applyFont="1" applyFill="1" applyBorder="1" applyAlignment="1">
      <alignment horizontal="center" wrapText="1"/>
      <protection/>
    </xf>
    <xf numFmtId="0" fontId="31" fillId="0" borderId="65" xfId="59" applyFont="1" applyFill="1" applyBorder="1" applyAlignment="1">
      <alignment horizontal="center" vertical="center" wrapText="1"/>
      <protection/>
    </xf>
    <xf numFmtId="0" fontId="31" fillId="0" borderId="16" xfId="59" applyFont="1" applyFill="1" applyBorder="1" applyAlignment="1">
      <alignment horizontal="center" vertical="center" wrapText="1"/>
      <protection/>
    </xf>
    <xf numFmtId="0" fontId="5" fillId="0" borderId="0" xfId="58" applyFont="1" applyFill="1" applyAlignment="1" applyProtection="1">
      <alignment horizontal="center" vertical="center" wrapText="1"/>
      <protection/>
    </xf>
    <xf numFmtId="0" fontId="8" fillId="0" borderId="0" xfId="58" applyFont="1" applyFill="1" applyAlignment="1" applyProtection="1">
      <alignment horizontal="center" vertical="center" wrapText="1"/>
      <protection/>
    </xf>
    <xf numFmtId="0" fontId="17" fillId="0" borderId="0" xfId="58" applyFont="1" applyFill="1" applyBorder="1" applyAlignment="1" applyProtection="1">
      <alignment horizontal="right" vertical="center"/>
      <protection/>
    </xf>
    <xf numFmtId="0" fontId="27" fillId="0" borderId="0" xfId="59" applyFont="1" applyFill="1" applyAlignment="1">
      <alignment horizontal="center"/>
      <protection/>
    </xf>
    <xf numFmtId="0" fontId="17" fillId="0" borderId="19" xfId="58" applyFont="1" applyFill="1" applyBorder="1" applyAlignment="1" applyProtection="1">
      <alignment horizontal="center" vertical="center" textRotation="90"/>
      <protection/>
    </xf>
    <xf numFmtId="0" fontId="17" fillId="0" borderId="12" xfId="58" applyFont="1" applyFill="1" applyBorder="1" applyAlignment="1" applyProtection="1">
      <alignment horizontal="center" vertical="center" textRotation="90"/>
      <protection/>
    </xf>
    <xf numFmtId="0" fontId="8" fillId="0" borderId="39" xfId="58" applyFont="1" applyFill="1" applyBorder="1" applyAlignment="1" applyProtection="1">
      <alignment horizontal="center" vertical="center" wrapText="1"/>
      <protection/>
    </xf>
    <xf numFmtId="0" fontId="8" fillId="0" borderId="38" xfId="58" applyFont="1" applyFill="1" applyBorder="1" applyAlignment="1" applyProtection="1">
      <alignment horizontal="center" vertical="center" wrapText="1"/>
      <protection/>
    </xf>
    <xf numFmtId="0" fontId="7" fillId="0" borderId="20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horizontal="center" vertical="center"/>
      <protection/>
    </xf>
    <xf numFmtId="3" fontId="27" fillId="0" borderId="0" xfId="59" applyNumberFormat="1" applyFont="1" applyFill="1" applyAlignment="1">
      <alignment horizontal="center"/>
      <protection/>
    </xf>
    <xf numFmtId="0" fontId="36" fillId="0" borderId="43" xfId="59" applyFont="1" applyFill="1" applyBorder="1" applyAlignment="1">
      <alignment horizontal="left"/>
      <protection/>
    </xf>
    <xf numFmtId="0" fontId="36" fillId="0" borderId="46" xfId="59" applyFont="1" applyFill="1" applyBorder="1" applyAlignment="1">
      <alignment horizontal="left"/>
      <protection/>
    </xf>
    <xf numFmtId="0" fontId="36" fillId="0" borderId="43" xfId="59" applyFont="1" applyFill="1" applyBorder="1" applyAlignment="1">
      <alignment horizontal="left" indent="1"/>
      <protection/>
    </xf>
    <xf numFmtId="0" fontId="36" fillId="0" borderId="46" xfId="59" applyFont="1" applyFill="1" applyBorder="1" applyAlignment="1">
      <alignment horizontal="left" indent="1"/>
      <protection/>
    </xf>
    <xf numFmtId="0" fontId="53" fillId="0" borderId="0" xfId="59" applyFont="1" applyFill="1" applyAlignment="1">
      <alignment horizontal="center" wrapText="1"/>
      <protection/>
    </xf>
    <xf numFmtId="0" fontId="53" fillId="0" borderId="0" xfId="59" applyFont="1" applyFill="1" applyAlignment="1">
      <alignment horizontal="center"/>
      <protection/>
    </xf>
    <xf numFmtId="0" fontId="6" fillId="0" borderId="0" xfId="0" applyFont="1" applyFill="1" applyAlignment="1" applyProtection="1">
      <alignment horizontal="center" vertical="top" wrapText="1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minta" xfId="57"/>
    <cellStyle name="Normál_VAGYONK" xfId="58"/>
    <cellStyle name="Normál_VAGYONKIM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10"/>
      </font>
    </dxf>
    <dxf>
      <font>
        <color indexed="13"/>
      </font>
    </dxf>
    <dxf>
      <font>
        <color indexed="10"/>
      </font>
    </dxf>
    <dxf>
      <font>
        <color rgb="FFFF00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22">
      <selection activeCell="A34" sqref="A3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70.625" style="0" customWidth="1"/>
  </cols>
  <sheetData>
    <row r="1" ht="18.75">
      <c r="A1" s="746" t="s">
        <v>763</v>
      </c>
    </row>
    <row r="3" ht="15.75">
      <c r="A3" s="750" t="s">
        <v>1165</v>
      </c>
    </row>
    <row r="4" ht="12.75">
      <c r="A4" s="738"/>
    </row>
    <row r="5" spans="1:2" ht="12.75">
      <c r="A5" s="930" t="s">
        <v>635</v>
      </c>
      <c r="B5" s="930" t="s">
        <v>636</v>
      </c>
    </row>
    <row r="6" spans="1:2" ht="12.75">
      <c r="A6" s="930" t="s">
        <v>755</v>
      </c>
      <c r="B6" s="930" t="s">
        <v>637</v>
      </c>
    </row>
    <row r="7" spans="1:2" ht="12.75">
      <c r="A7" s="930" t="s">
        <v>756</v>
      </c>
      <c r="B7" s="930" t="s">
        <v>638</v>
      </c>
    </row>
    <row r="8" ht="12.75">
      <c r="A8" s="768"/>
    </row>
    <row r="9" ht="15.75">
      <c r="A9" s="750" t="s">
        <v>1166</v>
      </c>
    </row>
    <row r="10" ht="12.75">
      <c r="A10" s="768"/>
    </row>
    <row r="11" spans="1:2" ht="12.75">
      <c r="A11" s="930" t="s">
        <v>639</v>
      </c>
      <c r="B11" s="930" t="s">
        <v>640</v>
      </c>
    </row>
    <row r="12" spans="1:2" ht="12.75">
      <c r="A12" s="930" t="s">
        <v>757</v>
      </c>
      <c r="B12" s="930" t="s">
        <v>641</v>
      </c>
    </row>
    <row r="13" spans="1:2" ht="12.75">
      <c r="A13" s="930" t="s">
        <v>758</v>
      </c>
      <c r="B13" s="930" t="s">
        <v>642</v>
      </c>
    </row>
    <row r="14" ht="12.75">
      <c r="A14" s="768"/>
    </row>
    <row r="15" ht="14.25">
      <c r="A15" s="934" t="s">
        <v>1167</v>
      </c>
    </row>
    <row r="16" ht="12.75">
      <c r="A16" s="768"/>
    </row>
    <row r="17" spans="1:2" ht="12.75">
      <c r="A17" s="768" t="s">
        <v>643</v>
      </c>
      <c r="B17" t="s">
        <v>640</v>
      </c>
    </row>
    <row r="18" spans="1:2" ht="12.75">
      <c r="A18" s="768" t="s">
        <v>342</v>
      </c>
      <c r="B18" t="s">
        <v>641</v>
      </c>
    </row>
    <row r="19" spans="1:2" ht="12.75">
      <c r="A19" s="768" t="s">
        <v>343</v>
      </c>
      <c r="B19" t="s">
        <v>642</v>
      </c>
    </row>
    <row r="20" ht="12.75">
      <c r="A20" s="768"/>
    </row>
    <row r="21" ht="15.75">
      <c r="A21" s="750" t="s">
        <v>1168</v>
      </c>
    </row>
    <row r="22" ht="12.75">
      <c r="A22" s="738"/>
    </row>
    <row r="23" spans="1:2" ht="12.75">
      <c r="A23" s="930" t="s">
        <v>644</v>
      </c>
      <c r="B23" s="930" t="s">
        <v>645</v>
      </c>
    </row>
    <row r="24" spans="1:2" ht="12.75">
      <c r="A24" s="930" t="s">
        <v>759</v>
      </c>
      <c r="B24" s="930" t="s">
        <v>646</v>
      </c>
    </row>
    <row r="25" spans="1:2" ht="12.75">
      <c r="A25" s="930" t="s">
        <v>760</v>
      </c>
      <c r="B25" s="930" t="s">
        <v>647</v>
      </c>
    </row>
    <row r="26" ht="12.75">
      <c r="A26" s="768"/>
    </row>
    <row r="27" ht="15.75">
      <c r="A27" s="750" t="s">
        <v>1169</v>
      </c>
    </row>
    <row r="28" ht="12.75">
      <c r="A28" s="768"/>
    </row>
    <row r="29" spans="1:2" ht="12.75">
      <c r="A29" s="930" t="s">
        <v>648</v>
      </c>
      <c r="B29" s="930" t="s">
        <v>649</v>
      </c>
    </row>
    <row r="30" spans="1:2" ht="12.75">
      <c r="A30" s="930" t="s">
        <v>761</v>
      </c>
      <c r="B30" s="930" t="s">
        <v>650</v>
      </c>
    </row>
    <row r="31" spans="1:2" ht="12.75">
      <c r="A31" s="930" t="s">
        <v>762</v>
      </c>
      <c r="B31" s="930" t="s">
        <v>651</v>
      </c>
    </row>
    <row r="32" ht="12.75">
      <c r="A32" s="768"/>
    </row>
    <row r="33" ht="15.75">
      <c r="A33" s="935" t="s">
        <v>1170</v>
      </c>
    </row>
    <row r="34" ht="12.75">
      <c r="A34" s="768"/>
    </row>
    <row r="35" spans="1:2" ht="12.75">
      <c r="A35" s="930" t="s">
        <v>652</v>
      </c>
      <c r="B35" s="930" t="s">
        <v>653</v>
      </c>
    </row>
    <row r="36" spans="1:2" ht="12.75">
      <c r="A36" s="930" t="s">
        <v>344</v>
      </c>
      <c r="B36" s="930" t="s">
        <v>654</v>
      </c>
    </row>
    <row r="37" spans="1:2" ht="12.75">
      <c r="A37" s="930" t="s">
        <v>345</v>
      </c>
      <c r="B37" s="930" t="s">
        <v>655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49.50390625" style="5" customWidth="1"/>
    <col min="2" max="3" width="13.875" style="5" customWidth="1"/>
    <col min="4" max="4" width="13.875" style="6" customWidth="1"/>
    <col min="5" max="5" width="20.00390625" style="6" customWidth="1"/>
    <col min="6" max="6" width="19.00390625" style="6" customWidth="1"/>
    <col min="7" max="16384" width="9.375" style="6" customWidth="1"/>
  </cols>
  <sheetData>
    <row r="1" spans="1:4" s="257" customFormat="1" ht="24" customHeight="1" thickBot="1">
      <c r="A1" s="295"/>
      <c r="B1" s="295"/>
      <c r="C1" s="1042" t="s">
        <v>883</v>
      </c>
      <c r="D1" s="1042"/>
    </row>
    <row r="2" spans="1:4" s="298" customFormat="1" ht="27.75" customHeight="1" thickBot="1">
      <c r="A2" s="296" t="s">
        <v>894</v>
      </c>
      <c r="B2" s="297" t="s">
        <v>895</v>
      </c>
      <c r="C2" s="297" t="s">
        <v>1048</v>
      </c>
      <c r="D2" s="297" t="s">
        <v>1049</v>
      </c>
    </row>
    <row r="3" spans="1:4" ht="15.75" customHeight="1">
      <c r="A3" s="704" t="s">
        <v>896</v>
      </c>
      <c r="B3" s="647">
        <v>30754</v>
      </c>
      <c r="C3" s="648">
        <v>31265</v>
      </c>
      <c r="D3" s="649">
        <v>22246</v>
      </c>
    </row>
    <row r="4" spans="1:4" ht="15.75" customHeight="1">
      <c r="A4" s="299" t="s">
        <v>1247</v>
      </c>
      <c r="B4" s="650">
        <v>828</v>
      </c>
      <c r="C4" s="651">
        <v>828</v>
      </c>
      <c r="D4" s="652">
        <v>151</v>
      </c>
    </row>
    <row r="5" spans="1:4" ht="15.75" customHeight="1">
      <c r="A5" s="299" t="s">
        <v>1248</v>
      </c>
      <c r="B5" s="650">
        <v>209</v>
      </c>
      <c r="C5" s="651">
        <v>209</v>
      </c>
      <c r="D5" s="652">
        <v>159</v>
      </c>
    </row>
    <row r="6" spans="1:4" ht="15.75" customHeight="1">
      <c r="A6" s="299" t="s">
        <v>897</v>
      </c>
      <c r="B6" s="650">
        <v>9456</v>
      </c>
      <c r="C6" s="651">
        <v>13624</v>
      </c>
      <c r="D6" s="652">
        <v>9797</v>
      </c>
    </row>
    <row r="7" spans="1:4" ht="15.75" customHeight="1">
      <c r="A7" s="299" t="s">
        <v>898</v>
      </c>
      <c r="B7" s="650">
        <v>1231</v>
      </c>
      <c r="C7" s="651">
        <v>1231</v>
      </c>
      <c r="D7" s="652">
        <v>1056</v>
      </c>
    </row>
    <row r="8" spans="1:4" ht="15.75" customHeight="1">
      <c r="A8" s="299" t="s">
        <v>899</v>
      </c>
      <c r="B8" s="650">
        <v>6985</v>
      </c>
      <c r="C8" s="651">
        <v>10792</v>
      </c>
      <c r="D8" s="652">
        <v>4848</v>
      </c>
    </row>
    <row r="9" spans="1:4" ht="15.75" customHeight="1">
      <c r="A9" s="299" t="s">
        <v>900</v>
      </c>
      <c r="B9" s="650">
        <v>404</v>
      </c>
      <c r="C9" s="651">
        <v>404</v>
      </c>
      <c r="D9" s="652">
        <v>546</v>
      </c>
    </row>
    <row r="10" spans="1:4" ht="15.75" customHeight="1">
      <c r="A10" s="299" t="s">
        <v>1249</v>
      </c>
      <c r="B10" s="650">
        <v>2921</v>
      </c>
      <c r="C10" s="651">
        <v>983</v>
      </c>
      <c r="D10" s="652">
        <v>536</v>
      </c>
    </row>
    <row r="11" spans="1:4" ht="15.75" customHeight="1">
      <c r="A11" s="299" t="s">
        <v>1250</v>
      </c>
      <c r="B11" s="650">
        <v>3892</v>
      </c>
      <c r="C11" s="651">
        <v>8076</v>
      </c>
      <c r="D11" s="652">
        <v>7538</v>
      </c>
    </row>
    <row r="12" spans="1:4" ht="15.75" customHeight="1">
      <c r="A12" s="299" t="s">
        <v>901</v>
      </c>
      <c r="B12" s="650">
        <v>52707</v>
      </c>
      <c r="C12" s="651">
        <v>48089</v>
      </c>
      <c r="D12" s="652">
        <v>40721</v>
      </c>
    </row>
    <row r="13" spans="1:4" ht="15.75" customHeight="1">
      <c r="A13" s="299" t="s">
        <v>902</v>
      </c>
      <c r="B13" s="650">
        <v>100</v>
      </c>
      <c r="C13" s="651">
        <v>100</v>
      </c>
      <c r="D13" s="652">
        <v>14</v>
      </c>
    </row>
    <row r="14" spans="1:4" ht="15.75" customHeight="1">
      <c r="A14" s="299" t="s">
        <v>1251</v>
      </c>
      <c r="B14" s="650">
        <v>400</v>
      </c>
      <c r="C14" s="651">
        <v>400</v>
      </c>
      <c r="D14" s="652">
        <v>378</v>
      </c>
    </row>
    <row r="15" spans="1:4" ht="15.75" customHeight="1">
      <c r="A15" s="299" t="s">
        <v>968</v>
      </c>
      <c r="B15" s="650"/>
      <c r="C15" s="651">
        <v>2645</v>
      </c>
      <c r="D15" s="652">
        <v>2633</v>
      </c>
    </row>
    <row r="16" spans="1:4" ht="15.75" customHeight="1">
      <c r="A16" s="299" t="s">
        <v>1262</v>
      </c>
      <c r="B16" s="650"/>
      <c r="C16" s="651">
        <v>112</v>
      </c>
      <c r="D16" s="652">
        <v>112</v>
      </c>
    </row>
    <row r="17" spans="1:4" ht="15.75" customHeight="1">
      <c r="A17" s="299" t="s">
        <v>969</v>
      </c>
      <c r="B17" s="650">
        <v>4346</v>
      </c>
      <c r="C17" s="651">
        <v>4346</v>
      </c>
      <c r="D17" s="652">
        <v>3901</v>
      </c>
    </row>
    <row r="18" spans="1:4" ht="15.75" customHeight="1">
      <c r="A18" s="299" t="s">
        <v>970</v>
      </c>
      <c r="B18" s="650">
        <v>96</v>
      </c>
      <c r="C18" s="651">
        <v>96</v>
      </c>
      <c r="D18" s="652">
        <v>120</v>
      </c>
    </row>
    <row r="19" spans="1:4" ht="15.75" customHeight="1">
      <c r="A19" s="299" t="s">
        <v>1263</v>
      </c>
      <c r="B19" s="650"/>
      <c r="C19" s="651">
        <v>260</v>
      </c>
      <c r="D19" s="652">
        <v>260</v>
      </c>
    </row>
    <row r="20" spans="1:4" ht="15.75" customHeight="1">
      <c r="A20" s="299" t="s">
        <v>552</v>
      </c>
      <c r="B20" s="650">
        <v>10572</v>
      </c>
      <c r="C20" s="651">
        <v>10572</v>
      </c>
      <c r="D20" s="652">
        <v>10620</v>
      </c>
    </row>
    <row r="21" spans="1:4" ht="15.75" customHeight="1">
      <c r="A21" s="299" t="s">
        <v>553</v>
      </c>
      <c r="B21" s="650"/>
      <c r="C21" s="651"/>
      <c r="D21" s="652"/>
    </row>
    <row r="22" spans="1:4" ht="15.75" customHeight="1">
      <c r="A22" s="299" t="s">
        <v>1258</v>
      </c>
      <c r="B22" s="650">
        <v>470</v>
      </c>
      <c r="C22" s="651">
        <v>470</v>
      </c>
      <c r="D22" s="652">
        <v>158</v>
      </c>
    </row>
    <row r="23" spans="1:4" ht="15.75" customHeight="1">
      <c r="A23" s="299" t="s">
        <v>971</v>
      </c>
      <c r="B23" s="650">
        <v>5781</v>
      </c>
      <c r="C23" s="651">
        <v>5781</v>
      </c>
      <c r="D23" s="652">
        <v>4060</v>
      </c>
    </row>
    <row r="24" spans="1:4" ht="15.75" customHeight="1">
      <c r="A24" s="299" t="s">
        <v>1252</v>
      </c>
      <c r="B24" s="650">
        <v>300</v>
      </c>
      <c r="C24" s="651">
        <v>300</v>
      </c>
      <c r="D24" s="652"/>
    </row>
    <row r="25" spans="1:4" ht="15.75" customHeight="1">
      <c r="A25" s="300" t="s">
        <v>1253</v>
      </c>
      <c r="B25" s="650">
        <v>174</v>
      </c>
      <c r="C25" s="651">
        <v>174</v>
      </c>
      <c r="D25" s="652">
        <v>219</v>
      </c>
    </row>
    <row r="26" spans="1:4" ht="15.75" customHeight="1">
      <c r="A26" s="300" t="s">
        <v>1254</v>
      </c>
      <c r="B26" s="650">
        <v>4958</v>
      </c>
      <c r="C26" s="651">
        <v>4958</v>
      </c>
      <c r="D26" s="652">
        <v>4312</v>
      </c>
    </row>
    <row r="27" spans="1:4" ht="15.75" customHeight="1">
      <c r="A27" s="300" t="s">
        <v>1282</v>
      </c>
      <c r="B27" s="650">
        <v>12552</v>
      </c>
      <c r="C27" s="651">
        <v>10024</v>
      </c>
      <c r="D27" s="652">
        <v>9895</v>
      </c>
    </row>
    <row r="28" spans="1:4" ht="15.75" customHeight="1">
      <c r="A28" s="300" t="s">
        <v>1255</v>
      </c>
      <c r="B28" s="650">
        <v>6341</v>
      </c>
      <c r="C28" s="651">
        <v>4777</v>
      </c>
      <c r="D28" s="652">
        <v>3236</v>
      </c>
    </row>
    <row r="29" spans="1:4" ht="15.75" customHeight="1">
      <c r="A29" s="300" t="s">
        <v>1256</v>
      </c>
      <c r="B29" s="650">
        <v>17537</v>
      </c>
      <c r="C29" s="651">
        <v>17537</v>
      </c>
      <c r="D29" s="652">
        <v>23035</v>
      </c>
    </row>
    <row r="30" spans="1:4" ht="15.75" customHeight="1">
      <c r="A30" s="300" t="s">
        <v>1257</v>
      </c>
      <c r="B30" s="650">
        <v>283</v>
      </c>
      <c r="C30" s="651">
        <v>283</v>
      </c>
      <c r="D30" s="652">
        <v>216</v>
      </c>
    </row>
    <row r="31" spans="1:4" ht="15.75" customHeight="1">
      <c r="A31" s="300" t="s">
        <v>1259</v>
      </c>
      <c r="B31" s="650">
        <v>25892</v>
      </c>
      <c r="C31" s="651">
        <v>28388</v>
      </c>
      <c r="D31" s="652">
        <v>26211</v>
      </c>
    </row>
    <row r="32" spans="1:4" ht="15.75" customHeight="1">
      <c r="A32" s="300" t="s">
        <v>1260</v>
      </c>
      <c r="B32" s="653">
        <v>725</v>
      </c>
      <c r="C32" s="654">
        <v>725</v>
      </c>
      <c r="D32" s="652">
        <v>1646</v>
      </c>
    </row>
    <row r="33" spans="1:4" ht="15.75" customHeight="1" thickBot="1">
      <c r="A33" s="705" t="s">
        <v>1261</v>
      </c>
      <c r="B33" s="655">
        <v>3457</v>
      </c>
      <c r="C33" s="656">
        <v>3484</v>
      </c>
      <c r="D33" s="657">
        <v>3399</v>
      </c>
    </row>
    <row r="34" spans="1:4" ht="15.75" customHeight="1" thickBot="1">
      <c r="A34" s="1021" t="s">
        <v>1283</v>
      </c>
      <c r="B34" s="1022"/>
      <c r="C34" s="1023"/>
      <c r="D34" s="1024"/>
    </row>
    <row r="35" spans="1:4" ht="18" customHeight="1" thickBot="1">
      <c r="A35" s="111" t="s">
        <v>889</v>
      </c>
      <c r="B35" s="301">
        <f>SUM(B3:B33)</f>
        <v>203371</v>
      </c>
      <c r="C35" s="301">
        <f>SUM(C3:C33)</f>
        <v>210933</v>
      </c>
      <c r="D35" s="302">
        <f>SUM(D3:D34)</f>
        <v>182023</v>
      </c>
    </row>
  </sheetData>
  <sheetProtection/>
  <mergeCells count="1">
    <mergeCell ref="C1:D1"/>
  </mergeCells>
  <conditionalFormatting sqref="B35:D35">
    <cfRule type="cellIs" priority="1" dxfId="4" operator="equal" stopIfTrue="1">
      <formula>0</formula>
    </cfRule>
  </conditionalFormatting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&amp;12Községi Önkormányzat kiadási előirányzatainak és teljesítési adatainak
 alakulása feladatonként&amp;14
&amp;R&amp;"Times New Roman CE,Félkövér dőlt"&amp;11 6. melléklet a ......../2012. (........)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6.875" style="258" customWidth="1"/>
    <col min="2" max="2" width="36.00390625" style="257" customWidth="1"/>
    <col min="3" max="3" width="17.00390625" style="257" customWidth="1"/>
    <col min="4" max="9" width="12.875" style="257" customWidth="1"/>
    <col min="10" max="10" width="13.875" style="257" customWidth="1"/>
    <col min="11" max="16384" width="9.375" style="257" customWidth="1"/>
  </cols>
  <sheetData>
    <row r="1" ht="14.25" thickBot="1">
      <c r="J1" s="259" t="s">
        <v>883</v>
      </c>
    </row>
    <row r="2" spans="1:10" s="306" customFormat="1" ht="26.25" customHeight="1">
      <c r="A2" s="1047" t="s">
        <v>903</v>
      </c>
      <c r="B2" s="1045" t="s">
        <v>1139</v>
      </c>
      <c r="C2" s="1045" t="s">
        <v>1140</v>
      </c>
      <c r="D2" s="1045" t="s">
        <v>790</v>
      </c>
      <c r="E2" s="1045" t="s">
        <v>1216</v>
      </c>
      <c r="F2" s="303" t="s">
        <v>1141</v>
      </c>
      <c r="G2" s="304"/>
      <c r="H2" s="304"/>
      <c r="I2" s="305"/>
      <c r="J2" s="1043" t="s">
        <v>791</v>
      </c>
    </row>
    <row r="3" spans="1:10" s="310" customFormat="1" ht="32.25" customHeight="1" thickBot="1">
      <c r="A3" s="1048"/>
      <c r="B3" s="1049"/>
      <c r="C3" s="1049"/>
      <c r="D3" s="1046"/>
      <c r="E3" s="1046"/>
      <c r="F3" s="307" t="s">
        <v>255</v>
      </c>
      <c r="G3" s="308" t="s">
        <v>585</v>
      </c>
      <c r="H3" s="308" t="s">
        <v>1176</v>
      </c>
      <c r="I3" s="309" t="s">
        <v>1177</v>
      </c>
      <c r="J3" s="1044"/>
    </row>
    <row r="4" spans="1:10" s="315" customFormat="1" ht="13.5" customHeight="1" thickBot="1">
      <c r="A4" s="311">
        <v>1</v>
      </c>
      <c r="B4" s="312">
        <v>2</v>
      </c>
      <c r="C4" s="313">
        <v>3</v>
      </c>
      <c r="D4" s="313">
        <v>4</v>
      </c>
      <c r="E4" s="313">
        <v>5</v>
      </c>
      <c r="F4" s="313">
        <v>6</v>
      </c>
      <c r="G4" s="313">
        <v>7</v>
      </c>
      <c r="H4" s="313">
        <v>8</v>
      </c>
      <c r="I4" s="313">
        <v>9</v>
      </c>
      <c r="J4" s="314" t="s">
        <v>792</v>
      </c>
    </row>
    <row r="5" spans="1:10" ht="33.75" customHeight="1">
      <c r="A5" s="316" t="s">
        <v>811</v>
      </c>
      <c r="B5" s="658" t="s">
        <v>1142</v>
      </c>
      <c r="C5" s="670"/>
      <c r="D5" s="659">
        <f aca="true" t="shared" si="0" ref="D5:I5">SUM(D6:D7)</f>
        <v>12942</v>
      </c>
      <c r="E5" s="659">
        <f t="shared" si="0"/>
        <v>6286</v>
      </c>
      <c r="F5" s="659">
        <f t="shared" si="0"/>
        <v>0</v>
      </c>
      <c r="G5" s="659">
        <f t="shared" si="0"/>
        <v>0</v>
      </c>
      <c r="H5" s="659">
        <f t="shared" si="0"/>
        <v>0</v>
      </c>
      <c r="I5" s="660">
        <f t="shared" si="0"/>
        <v>0</v>
      </c>
      <c r="J5" s="661">
        <f aca="true" t="shared" si="1" ref="J5:J17">SUM(F5:I5)</f>
        <v>0</v>
      </c>
    </row>
    <row r="6" spans="1:10" ht="21" customHeight="1">
      <c r="A6" s="317" t="s">
        <v>812</v>
      </c>
      <c r="B6" s="318" t="s">
        <v>1264</v>
      </c>
      <c r="C6" s="671">
        <v>2008</v>
      </c>
      <c r="D6" s="268">
        <v>10000</v>
      </c>
      <c r="E6" s="268">
        <v>5738</v>
      </c>
      <c r="F6" s="268"/>
      <c r="G6" s="268"/>
      <c r="H6" s="268"/>
      <c r="I6" s="269"/>
      <c r="J6" s="319">
        <f t="shared" si="1"/>
        <v>0</v>
      </c>
    </row>
    <row r="7" spans="1:10" ht="21" customHeight="1">
      <c r="A7" s="317" t="s">
        <v>813</v>
      </c>
      <c r="B7" s="318" t="s">
        <v>1265</v>
      </c>
      <c r="C7" s="671">
        <v>2008</v>
      </c>
      <c r="D7" s="268">
        <v>2942</v>
      </c>
      <c r="E7" s="268">
        <v>548</v>
      </c>
      <c r="F7" s="268"/>
      <c r="G7" s="268"/>
      <c r="H7" s="268"/>
      <c r="I7" s="269"/>
      <c r="J7" s="319">
        <f t="shared" si="1"/>
        <v>0</v>
      </c>
    </row>
    <row r="8" spans="1:10" ht="36" customHeight="1">
      <c r="A8" s="317" t="s">
        <v>814</v>
      </c>
      <c r="B8" s="662" t="s">
        <v>1143</v>
      </c>
      <c r="C8" s="672"/>
      <c r="D8" s="663">
        <f aca="true" t="shared" si="2" ref="D8:I8">SUM(D9:D10)</f>
        <v>19436</v>
      </c>
      <c r="E8" s="663">
        <f t="shared" si="2"/>
        <v>1470</v>
      </c>
      <c r="F8" s="663">
        <f t="shared" si="2"/>
        <v>1470</v>
      </c>
      <c r="G8" s="663">
        <f t="shared" si="2"/>
        <v>1470</v>
      </c>
      <c r="H8" s="663">
        <f t="shared" si="2"/>
        <v>1470</v>
      </c>
      <c r="I8" s="664">
        <f t="shared" si="2"/>
        <v>3172</v>
      </c>
      <c r="J8" s="665">
        <f t="shared" si="1"/>
        <v>7582</v>
      </c>
    </row>
    <row r="9" spans="1:10" ht="21" customHeight="1">
      <c r="A9" s="317" t="s">
        <v>815</v>
      </c>
      <c r="B9" s="318" t="s">
        <v>1264</v>
      </c>
      <c r="C9" s="671" t="s">
        <v>1266</v>
      </c>
      <c r="D9" s="268">
        <v>12986</v>
      </c>
      <c r="E9" s="268">
        <v>1196</v>
      </c>
      <c r="F9" s="268">
        <v>1196</v>
      </c>
      <c r="G9" s="268">
        <v>1196</v>
      </c>
      <c r="H9" s="268">
        <v>1196</v>
      </c>
      <c r="I9" s="269">
        <v>2761</v>
      </c>
      <c r="J9" s="319">
        <f t="shared" si="1"/>
        <v>6349</v>
      </c>
    </row>
    <row r="10" spans="1:10" ht="18" customHeight="1">
      <c r="A10" s="317" t="s">
        <v>816</v>
      </c>
      <c r="B10" s="318" t="s">
        <v>1265</v>
      </c>
      <c r="C10" s="671" t="s">
        <v>1266</v>
      </c>
      <c r="D10" s="268">
        <v>6450</v>
      </c>
      <c r="E10" s="268">
        <v>274</v>
      </c>
      <c r="F10" s="268">
        <v>274</v>
      </c>
      <c r="G10" s="268">
        <v>274</v>
      </c>
      <c r="H10" s="268">
        <v>274</v>
      </c>
      <c r="I10" s="269">
        <v>411</v>
      </c>
      <c r="J10" s="319">
        <f t="shared" si="1"/>
        <v>1233</v>
      </c>
    </row>
    <row r="11" spans="1:10" ht="21" customHeight="1">
      <c r="A11" s="317" t="s">
        <v>817</v>
      </c>
      <c r="B11" s="320" t="s">
        <v>22</v>
      </c>
      <c r="C11" s="672"/>
      <c r="D11" s="663">
        <f aca="true" t="shared" si="3" ref="D11:I11">SUM(D12:D12)</f>
        <v>4500</v>
      </c>
      <c r="E11" s="663">
        <f t="shared" si="3"/>
        <v>1000</v>
      </c>
      <c r="F11" s="663">
        <f t="shared" si="3"/>
        <v>0</v>
      </c>
      <c r="G11" s="663">
        <f t="shared" si="3"/>
        <v>0</v>
      </c>
      <c r="H11" s="663">
        <f t="shared" si="3"/>
        <v>0</v>
      </c>
      <c r="I11" s="664">
        <f t="shared" si="3"/>
        <v>0</v>
      </c>
      <c r="J11" s="665">
        <f t="shared" si="1"/>
        <v>0</v>
      </c>
    </row>
    <row r="12" spans="1:10" ht="21" customHeight="1">
      <c r="A12" s="317" t="s">
        <v>818</v>
      </c>
      <c r="B12" s="318" t="s">
        <v>1243</v>
      </c>
      <c r="C12" s="671">
        <v>2006</v>
      </c>
      <c r="D12" s="268">
        <v>4500</v>
      </c>
      <c r="E12" s="268">
        <v>1000</v>
      </c>
      <c r="F12" s="268"/>
      <c r="G12" s="268"/>
      <c r="H12" s="268"/>
      <c r="I12" s="269"/>
      <c r="J12" s="319">
        <f t="shared" si="1"/>
        <v>0</v>
      </c>
    </row>
    <row r="13" spans="1:10" ht="21" customHeight="1">
      <c r="A13" s="317" t="s">
        <v>819</v>
      </c>
      <c r="B13" s="320" t="s">
        <v>23</v>
      </c>
      <c r="C13" s="672"/>
      <c r="D13" s="663">
        <f aca="true" t="shared" si="4" ref="D13:I13">SUM(D14:D14)</f>
        <v>0</v>
      </c>
      <c r="E13" s="663">
        <f t="shared" si="4"/>
        <v>0</v>
      </c>
      <c r="F13" s="663">
        <f t="shared" si="4"/>
        <v>0</v>
      </c>
      <c r="G13" s="663">
        <f t="shared" si="4"/>
        <v>0</v>
      </c>
      <c r="H13" s="663">
        <f t="shared" si="4"/>
        <v>0</v>
      </c>
      <c r="I13" s="664">
        <f t="shared" si="4"/>
        <v>0</v>
      </c>
      <c r="J13" s="665">
        <f t="shared" si="1"/>
        <v>0</v>
      </c>
    </row>
    <row r="14" spans="1:10" ht="21" customHeight="1">
      <c r="A14" s="317" t="s">
        <v>820</v>
      </c>
      <c r="B14" s="318" t="s">
        <v>904</v>
      </c>
      <c r="C14" s="671"/>
      <c r="D14" s="268"/>
      <c r="E14" s="268"/>
      <c r="F14" s="268"/>
      <c r="G14" s="268"/>
      <c r="H14" s="268"/>
      <c r="I14" s="269"/>
      <c r="J14" s="319">
        <f t="shared" si="1"/>
        <v>0</v>
      </c>
    </row>
    <row r="15" spans="1:10" ht="21" customHeight="1">
      <c r="A15" s="321" t="s">
        <v>821</v>
      </c>
      <c r="B15" s="322" t="s">
        <v>801</v>
      </c>
      <c r="C15" s="673"/>
      <c r="D15" s="323">
        <f aca="true" t="shared" si="5" ref="D15:I15">SUM(D16:D17)</f>
        <v>0</v>
      </c>
      <c r="E15" s="323">
        <f t="shared" si="5"/>
        <v>0</v>
      </c>
      <c r="F15" s="323">
        <f t="shared" si="5"/>
        <v>0</v>
      </c>
      <c r="G15" s="323">
        <f t="shared" si="5"/>
        <v>0</v>
      </c>
      <c r="H15" s="323">
        <f t="shared" si="5"/>
        <v>0</v>
      </c>
      <c r="I15" s="324">
        <f t="shared" si="5"/>
        <v>0</v>
      </c>
      <c r="J15" s="665">
        <f t="shared" si="1"/>
        <v>0</v>
      </c>
    </row>
    <row r="16" spans="1:10" ht="21" customHeight="1">
      <c r="A16" s="321" t="s">
        <v>822</v>
      </c>
      <c r="B16" s="318" t="s">
        <v>904</v>
      </c>
      <c r="C16" s="671"/>
      <c r="D16" s="268"/>
      <c r="E16" s="268"/>
      <c r="F16" s="268"/>
      <c r="G16" s="268"/>
      <c r="H16" s="268"/>
      <c r="I16" s="269"/>
      <c r="J16" s="319">
        <f t="shared" si="1"/>
        <v>0</v>
      </c>
    </row>
    <row r="17" spans="1:10" ht="21" customHeight="1" thickBot="1">
      <c r="A17" s="321" t="s">
        <v>823</v>
      </c>
      <c r="B17" s="318" t="s">
        <v>904</v>
      </c>
      <c r="C17" s="674"/>
      <c r="D17" s="325"/>
      <c r="E17" s="325"/>
      <c r="F17" s="325"/>
      <c r="G17" s="325"/>
      <c r="H17" s="325"/>
      <c r="I17" s="326"/>
      <c r="J17" s="319">
        <f t="shared" si="1"/>
        <v>0</v>
      </c>
    </row>
    <row r="18" spans="1:10" ht="21" customHeight="1" thickBot="1">
      <c r="A18" s="327" t="s">
        <v>824</v>
      </c>
      <c r="B18" s="328" t="s">
        <v>97</v>
      </c>
      <c r="C18" s="669"/>
      <c r="D18" s="666">
        <f aca="true" t="shared" si="6" ref="D18:J18">D5+D8+D11+D13+D15</f>
        <v>36878</v>
      </c>
      <c r="E18" s="666">
        <f t="shared" si="6"/>
        <v>8756</v>
      </c>
      <c r="F18" s="666">
        <f t="shared" si="6"/>
        <v>1470</v>
      </c>
      <c r="G18" s="666">
        <f t="shared" si="6"/>
        <v>1470</v>
      </c>
      <c r="H18" s="666">
        <f t="shared" si="6"/>
        <v>1470</v>
      </c>
      <c r="I18" s="667">
        <f t="shared" si="6"/>
        <v>3172</v>
      </c>
      <c r="J18" s="668">
        <f t="shared" si="6"/>
        <v>7582</v>
      </c>
    </row>
  </sheetData>
  <sheetProtection sheet="1"/>
  <mergeCells count="6">
    <mergeCell ref="J2:J3"/>
    <mergeCell ref="E2:E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8. melléklet a ......../2012. (........)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6.875" style="258" customWidth="1"/>
    <col min="2" max="2" width="50.375" style="257" customWidth="1"/>
    <col min="3" max="5" width="12.875" style="257" customWidth="1"/>
    <col min="6" max="6" width="13.875" style="257" customWidth="1"/>
    <col min="7" max="7" width="15.50390625" style="257" customWidth="1"/>
    <col min="8" max="8" width="16.875" style="257" customWidth="1"/>
    <col min="9" max="16384" width="9.375" style="257" customWidth="1"/>
  </cols>
  <sheetData>
    <row r="1" spans="1:8" s="330" customFormat="1" ht="15.75" thickBot="1">
      <c r="A1" s="329"/>
      <c r="H1" s="259" t="s">
        <v>883</v>
      </c>
    </row>
    <row r="2" spans="1:8" s="306" customFormat="1" ht="26.25" customHeight="1">
      <c r="A2" s="1043" t="s">
        <v>903</v>
      </c>
      <c r="B2" s="1056" t="s">
        <v>906</v>
      </c>
      <c r="C2" s="1043" t="s">
        <v>921</v>
      </c>
      <c r="D2" s="1043" t="s">
        <v>922</v>
      </c>
      <c r="E2" s="1052" t="s">
        <v>1178</v>
      </c>
      <c r="F2" s="1050" t="s">
        <v>109</v>
      </c>
      <c r="G2" s="1051"/>
      <c r="H2" s="1054" t="s">
        <v>1179</v>
      </c>
    </row>
    <row r="3" spans="1:8" s="310" customFormat="1" ht="40.5" customHeight="1" thickBot="1">
      <c r="A3" s="1044"/>
      <c r="B3" s="1057"/>
      <c r="C3" s="1057"/>
      <c r="D3" s="1044"/>
      <c r="E3" s="1053"/>
      <c r="F3" s="308" t="s">
        <v>255</v>
      </c>
      <c r="G3" s="331" t="s">
        <v>585</v>
      </c>
      <c r="H3" s="1055"/>
    </row>
    <row r="4" spans="1:8" s="335" customFormat="1" ht="12.75" customHeight="1" thickBot="1">
      <c r="A4" s="332">
        <v>1</v>
      </c>
      <c r="B4" s="333">
        <v>2</v>
      </c>
      <c r="C4" s="333">
        <v>3</v>
      </c>
      <c r="D4" s="334">
        <v>4</v>
      </c>
      <c r="E4" s="332">
        <v>5</v>
      </c>
      <c r="F4" s="334">
        <v>6</v>
      </c>
      <c r="G4" s="334">
        <v>7</v>
      </c>
      <c r="H4" s="265">
        <v>8</v>
      </c>
    </row>
    <row r="5" spans="1:8" ht="19.5" customHeight="1" thickBot="1">
      <c r="A5" s="327" t="s">
        <v>811</v>
      </c>
      <c r="B5" s="336" t="s">
        <v>907</v>
      </c>
      <c r="C5" s="675"/>
      <c r="D5" s="677"/>
      <c r="E5" s="337">
        <f>SUM(E6:E9)</f>
        <v>0</v>
      </c>
      <c r="F5" s="276">
        <f>SUM(F6:F9)</f>
        <v>0</v>
      </c>
      <c r="G5" s="276">
        <f>SUM(G6:G9)</f>
        <v>0</v>
      </c>
      <c r="H5" s="277">
        <f>SUM(H6:H9)</f>
        <v>0</v>
      </c>
    </row>
    <row r="6" spans="1:8" ht="19.5" customHeight="1">
      <c r="A6" s="317" t="s">
        <v>812</v>
      </c>
      <c r="B6" s="338" t="s">
        <v>1241</v>
      </c>
      <c r="C6" s="339"/>
      <c r="D6" s="340"/>
      <c r="E6" s="341"/>
      <c r="F6" s="268"/>
      <c r="G6" s="268"/>
      <c r="H6" s="80"/>
    </row>
    <row r="7" spans="1:8" ht="19.5" customHeight="1">
      <c r="A7" s="317" t="s">
        <v>813</v>
      </c>
      <c r="B7" s="338" t="s">
        <v>904</v>
      </c>
      <c r="C7" s="339"/>
      <c r="D7" s="340"/>
      <c r="E7" s="341"/>
      <c r="F7" s="268"/>
      <c r="G7" s="268"/>
      <c r="H7" s="80"/>
    </row>
    <row r="8" spans="1:8" ht="19.5" customHeight="1">
      <c r="A8" s="317" t="s">
        <v>814</v>
      </c>
      <c r="B8" s="338" t="s">
        <v>904</v>
      </c>
      <c r="C8" s="339"/>
      <c r="D8" s="340"/>
      <c r="E8" s="341"/>
      <c r="F8" s="268"/>
      <c r="G8" s="268"/>
      <c r="H8" s="80"/>
    </row>
    <row r="9" spans="1:8" ht="19.5" customHeight="1" thickBot="1">
      <c r="A9" s="317" t="s">
        <v>815</v>
      </c>
      <c r="B9" s="338" t="s">
        <v>904</v>
      </c>
      <c r="C9" s="339"/>
      <c r="D9" s="340"/>
      <c r="E9" s="341"/>
      <c r="F9" s="268"/>
      <c r="G9" s="268"/>
      <c r="H9" s="80"/>
    </row>
    <row r="10" spans="1:8" ht="19.5" customHeight="1" thickBot="1">
      <c r="A10" s="327" t="s">
        <v>816</v>
      </c>
      <c r="B10" s="336" t="s">
        <v>908</v>
      </c>
      <c r="C10" s="676"/>
      <c r="D10" s="678"/>
      <c r="E10" s="337">
        <f>SUM(E11:E14)</f>
        <v>0</v>
      </c>
      <c r="F10" s="276">
        <f>SUM(F11:F14)</f>
        <v>0</v>
      </c>
      <c r="G10" s="276">
        <f>SUM(G11:G14)</f>
        <v>0</v>
      </c>
      <c r="H10" s="277">
        <f>SUM(H11:H14)</f>
        <v>0</v>
      </c>
    </row>
    <row r="11" spans="1:8" ht="19.5" customHeight="1">
      <c r="A11" s="317" t="s">
        <v>817</v>
      </c>
      <c r="B11" s="338" t="s">
        <v>904</v>
      </c>
      <c r="C11" s="339"/>
      <c r="D11" s="340"/>
      <c r="E11" s="341"/>
      <c r="F11" s="268"/>
      <c r="G11" s="268"/>
      <c r="H11" s="80"/>
    </row>
    <row r="12" spans="1:8" ht="19.5" customHeight="1">
      <c r="A12" s="317" t="s">
        <v>818</v>
      </c>
      <c r="B12" s="338" t="s">
        <v>904</v>
      </c>
      <c r="C12" s="339"/>
      <c r="D12" s="340"/>
      <c r="E12" s="341"/>
      <c r="F12" s="268"/>
      <c r="G12" s="268"/>
      <c r="H12" s="80"/>
    </row>
    <row r="13" spans="1:8" ht="19.5" customHeight="1">
      <c r="A13" s="317" t="s">
        <v>819</v>
      </c>
      <c r="B13" s="338" t="s">
        <v>904</v>
      </c>
      <c r="C13" s="339"/>
      <c r="D13" s="340"/>
      <c r="E13" s="341"/>
      <c r="F13" s="268"/>
      <c r="G13" s="268"/>
      <c r="H13" s="80"/>
    </row>
    <row r="14" spans="1:8" ht="19.5" customHeight="1" thickBot="1">
      <c r="A14" s="317" t="s">
        <v>820</v>
      </c>
      <c r="B14" s="338" t="s">
        <v>904</v>
      </c>
      <c r="C14" s="339"/>
      <c r="D14" s="340"/>
      <c r="E14" s="341"/>
      <c r="F14" s="268"/>
      <c r="G14" s="268"/>
      <c r="H14" s="80"/>
    </row>
    <row r="15" spans="1:8" ht="19.5" customHeight="1" thickBot="1">
      <c r="A15" s="327" t="s">
        <v>821</v>
      </c>
      <c r="B15" s="336" t="s">
        <v>905</v>
      </c>
      <c r="C15" s="675"/>
      <c r="D15" s="677"/>
      <c r="E15" s="337">
        <f>E5+E10</f>
        <v>0</v>
      </c>
      <c r="F15" s="276">
        <f>F5+F10</f>
        <v>0</v>
      </c>
      <c r="G15" s="276">
        <f>G5+G10</f>
        <v>0</v>
      </c>
      <c r="H15" s="277">
        <f>H5+H10</f>
        <v>0</v>
      </c>
    </row>
    <row r="16" ht="19.5" customHeight="1"/>
  </sheetData>
  <sheetProtection sheet="1" objects="1" scenarios="1"/>
  <mergeCells count="7">
    <mergeCell ref="F2:G2"/>
    <mergeCell ref="E2:E3"/>
    <mergeCell ref="H2:H3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bontásban&amp;R&amp;"Times New Roman CE,Félkövér dőlt"&amp;11 9. melléklet a ......../2012. (........)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5.50390625" style="342" customWidth="1"/>
    <col min="2" max="2" width="39.375" style="342" customWidth="1"/>
    <col min="3" max="8" width="13.875" style="342" customWidth="1"/>
    <col min="9" max="9" width="15.125" style="342" customWidth="1"/>
    <col min="10" max="16384" width="9.375" style="342" customWidth="1"/>
  </cols>
  <sheetData>
    <row r="1" spans="1:9" ht="34.5" customHeight="1">
      <c r="A1" s="1066" t="s">
        <v>1180</v>
      </c>
      <c r="B1" s="1067"/>
      <c r="C1" s="1067"/>
      <c r="D1" s="1067"/>
      <c r="E1" s="1067"/>
      <c r="F1" s="1067"/>
      <c r="G1" s="1067"/>
      <c r="H1" s="1067"/>
      <c r="I1" s="1067"/>
    </row>
    <row r="2" spans="8:9" ht="14.25" thickBot="1">
      <c r="H2" s="1068" t="s">
        <v>88</v>
      </c>
      <c r="I2" s="1068"/>
    </row>
    <row r="3" spans="1:9" ht="13.5" thickBot="1">
      <c r="A3" s="1075" t="s">
        <v>809</v>
      </c>
      <c r="B3" s="1077" t="s">
        <v>112</v>
      </c>
      <c r="C3" s="1079" t="s">
        <v>260</v>
      </c>
      <c r="D3" s="1060" t="s">
        <v>261</v>
      </c>
      <c r="E3" s="1061"/>
      <c r="F3" s="1061"/>
      <c r="G3" s="1061"/>
      <c r="H3" s="1061"/>
      <c r="I3" s="1058" t="s">
        <v>122</v>
      </c>
    </row>
    <row r="4" spans="1:9" s="345" customFormat="1" ht="42" customHeight="1" thickBot="1">
      <c r="A4" s="1076"/>
      <c r="B4" s="1078"/>
      <c r="C4" s="1080"/>
      <c r="D4" s="343" t="s">
        <v>119</v>
      </c>
      <c r="E4" s="343" t="s">
        <v>113</v>
      </c>
      <c r="F4" s="343" t="s">
        <v>114</v>
      </c>
      <c r="G4" s="344" t="s">
        <v>120</v>
      </c>
      <c r="H4" s="344" t="s">
        <v>121</v>
      </c>
      <c r="I4" s="1059"/>
    </row>
    <row r="5" spans="1:9" s="345" customFormat="1" ht="12" customHeight="1" thickBot="1">
      <c r="A5" s="173">
        <v>1</v>
      </c>
      <c r="B5" s="106">
        <v>2</v>
      </c>
      <c r="C5" s="106">
        <v>3</v>
      </c>
      <c r="D5" s="106">
        <v>4</v>
      </c>
      <c r="E5" s="106">
        <v>5</v>
      </c>
      <c r="F5" s="106">
        <v>6</v>
      </c>
      <c r="G5" s="106">
        <v>7</v>
      </c>
      <c r="H5" s="106" t="s">
        <v>127</v>
      </c>
      <c r="I5" s="175" t="s">
        <v>128</v>
      </c>
    </row>
    <row r="6" spans="1:9" s="345" customFormat="1" ht="18" customHeight="1">
      <c r="A6" s="1072" t="s">
        <v>115</v>
      </c>
      <c r="B6" s="1073"/>
      <c r="C6" s="1073"/>
      <c r="D6" s="1073"/>
      <c r="E6" s="1073"/>
      <c r="F6" s="1073"/>
      <c r="G6" s="1073"/>
      <c r="H6" s="1073"/>
      <c r="I6" s="1074"/>
    </row>
    <row r="7" spans="1:9" ht="15.75" customHeight="1">
      <c r="A7" s="346" t="s">
        <v>811</v>
      </c>
      <c r="B7" s="347" t="s">
        <v>117</v>
      </c>
      <c r="C7" s="348"/>
      <c r="D7" s="349"/>
      <c r="E7" s="349"/>
      <c r="F7" s="349"/>
      <c r="G7" s="350"/>
      <c r="H7" s="681">
        <f aca="true" t="shared" si="0" ref="H7:H13">SUM(D7:G7)</f>
        <v>0</v>
      </c>
      <c r="I7" s="679">
        <f aca="true" t="shared" si="1" ref="I7:I13">C7+H7</f>
        <v>0</v>
      </c>
    </row>
    <row r="8" spans="1:9" ht="22.5">
      <c r="A8" s="346" t="s">
        <v>812</v>
      </c>
      <c r="B8" s="347" t="s">
        <v>107</v>
      </c>
      <c r="C8" s="348"/>
      <c r="D8" s="349"/>
      <c r="E8" s="349"/>
      <c r="F8" s="349"/>
      <c r="G8" s="350"/>
      <c r="H8" s="681">
        <f t="shared" si="0"/>
        <v>0</v>
      </c>
      <c r="I8" s="679">
        <f t="shared" si="1"/>
        <v>0</v>
      </c>
    </row>
    <row r="9" spans="1:9" ht="22.5">
      <c r="A9" s="346" t="s">
        <v>813</v>
      </c>
      <c r="B9" s="347" t="s">
        <v>108</v>
      </c>
      <c r="C9" s="348"/>
      <c r="D9" s="349"/>
      <c r="E9" s="349"/>
      <c r="F9" s="349"/>
      <c r="G9" s="350"/>
      <c r="H9" s="681">
        <f t="shared" si="0"/>
        <v>0</v>
      </c>
      <c r="I9" s="679">
        <f t="shared" si="1"/>
        <v>0</v>
      </c>
    </row>
    <row r="10" spans="1:9" ht="15.75" customHeight="1">
      <c r="A10" s="346" t="s">
        <v>814</v>
      </c>
      <c r="B10" s="347" t="s">
        <v>110</v>
      </c>
      <c r="C10" s="348"/>
      <c r="D10" s="349"/>
      <c r="E10" s="349"/>
      <c r="F10" s="349"/>
      <c r="G10" s="350"/>
      <c r="H10" s="681">
        <f t="shared" si="0"/>
        <v>0</v>
      </c>
      <c r="I10" s="679">
        <f t="shared" si="1"/>
        <v>0</v>
      </c>
    </row>
    <row r="11" spans="1:9" ht="22.5">
      <c r="A11" s="346" t="s">
        <v>815</v>
      </c>
      <c r="B11" s="347" t="s">
        <v>111</v>
      </c>
      <c r="C11" s="348"/>
      <c r="D11" s="349"/>
      <c r="E11" s="349"/>
      <c r="F11" s="349"/>
      <c r="G11" s="350"/>
      <c r="H11" s="681">
        <f t="shared" si="0"/>
        <v>0</v>
      </c>
      <c r="I11" s="679">
        <f t="shared" si="1"/>
        <v>0</v>
      </c>
    </row>
    <row r="12" spans="1:9" ht="15.75" customHeight="1">
      <c r="A12" s="351" t="s">
        <v>816</v>
      </c>
      <c r="B12" s="352" t="s">
        <v>116</v>
      </c>
      <c r="C12" s="353"/>
      <c r="D12" s="354"/>
      <c r="E12" s="354"/>
      <c r="F12" s="354"/>
      <c r="G12" s="355"/>
      <c r="H12" s="681">
        <f t="shared" si="0"/>
        <v>0</v>
      </c>
      <c r="I12" s="679">
        <f t="shared" si="1"/>
        <v>0</v>
      </c>
    </row>
    <row r="13" spans="1:9" ht="15.75" customHeight="1" thickBot="1">
      <c r="A13" s="356" t="s">
        <v>817</v>
      </c>
      <c r="B13" s="357" t="s">
        <v>118</v>
      </c>
      <c r="C13" s="358"/>
      <c r="D13" s="359"/>
      <c r="E13" s="359"/>
      <c r="F13" s="359"/>
      <c r="G13" s="360"/>
      <c r="H13" s="681">
        <f t="shared" si="0"/>
        <v>0</v>
      </c>
      <c r="I13" s="679">
        <f t="shared" si="1"/>
        <v>0</v>
      </c>
    </row>
    <row r="14" spans="1:9" s="364" customFormat="1" ht="18" customHeight="1" thickBot="1">
      <c r="A14" s="1062" t="s">
        <v>123</v>
      </c>
      <c r="B14" s="1063"/>
      <c r="C14" s="361">
        <f aca="true" t="shared" si="2" ref="C14:I14">SUM(C7:C13)</f>
        <v>0</v>
      </c>
      <c r="D14" s="361">
        <f>SUM(D7:D13)</f>
        <v>0</v>
      </c>
      <c r="E14" s="361">
        <f t="shared" si="2"/>
        <v>0</v>
      </c>
      <c r="F14" s="361">
        <f t="shared" si="2"/>
        <v>0</v>
      </c>
      <c r="G14" s="362">
        <f t="shared" si="2"/>
        <v>0</v>
      </c>
      <c r="H14" s="362">
        <f t="shared" si="2"/>
        <v>0</v>
      </c>
      <c r="I14" s="363">
        <f t="shared" si="2"/>
        <v>0</v>
      </c>
    </row>
    <row r="15" spans="1:9" s="365" customFormat="1" ht="18" customHeight="1">
      <c r="A15" s="1069" t="s">
        <v>126</v>
      </c>
      <c r="B15" s="1070"/>
      <c r="C15" s="1070"/>
      <c r="D15" s="1070"/>
      <c r="E15" s="1070"/>
      <c r="F15" s="1070"/>
      <c r="G15" s="1070"/>
      <c r="H15" s="1070"/>
      <c r="I15" s="1071"/>
    </row>
    <row r="16" spans="1:9" s="365" customFormat="1" ht="12.75">
      <c r="A16" s="346" t="s">
        <v>811</v>
      </c>
      <c r="B16" s="347" t="s">
        <v>125</v>
      </c>
      <c r="C16" s="348"/>
      <c r="D16" s="349"/>
      <c r="E16" s="349"/>
      <c r="F16" s="349"/>
      <c r="G16" s="350"/>
      <c r="H16" s="681">
        <f>SUM(D16:G16)</f>
        <v>0</v>
      </c>
      <c r="I16" s="679">
        <f>C16+H16</f>
        <v>0</v>
      </c>
    </row>
    <row r="17" spans="1:9" ht="13.5" thickBot="1">
      <c r="A17" s="356" t="s">
        <v>812</v>
      </c>
      <c r="B17" s="357" t="s">
        <v>118</v>
      </c>
      <c r="C17" s="358"/>
      <c r="D17" s="359"/>
      <c r="E17" s="359"/>
      <c r="F17" s="359"/>
      <c r="G17" s="360"/>
      <c r="H17" s="681">
        <f>SUM(D17:G17)</f>
        <v>0</v>
      </c>
      <c r="I17" s="680">
        <f>C17+H17</f>
        <v>0</v>
      </c>
    </row>
    <row r="18" spans="1:9" ht="15.75" customHeight="1" thickBot="1">
      <c r="A18" s="1062" t="s">
        <v>124</v>
      </c>
      <c r="B18" s="1063"/>
      <c r="C18" s="361">
        <f aca="true" t="shared" si="3" ref="C18:I18">SUM(C16:C17)</f>
        <v>0</v>
      </c>
      <c r="D18" s="361">
        <f t="shared" si="3"/>
        <v>0</v>
      </c>
      <c r="E18" s="361">
        <f t="shared" si="3"/>
        <v>0</v>
      </c>
      <c r="F18" s="361">
        <f t="shared" si="3"/>
        <v>0</v>
      </c>
      <c r="G18" s="362">
        <f t="shared" si="3"/>
        <v>0</v>
      </c>
      <c r="H18" s="362">
        <f t="shared" si="3"/>
        <v>0</v>
      </c>
      <c r="I18" s="363">
        <f t="shared" si="3"/>
        <v>0</v>
      </c>
    </row>
    <row r="19" spans="1:9" ht="18" customHeight="1" thickBot="1">
      <c r="A19" s="1064" t="s">
        <v>554</v>
      </c>
      <c r="B19" s="1065"/>
      <c r="C19" s="366">
        <f aca="true" t="shared" si="4" ref="C19:I19">C14+C18</f>
        <v>0</v>
      </c>
      <c r="D19" s="366">
        <f t="shared" si="4"/>
        <v>0</v>
      </c>
      <c r="E19" s="366">
        <f t="shared" si="4"/>
        <v>0</v>
      </c>
      <c r="F19" s="366">
        <f t="shared" si="4"/>
        <v>0</v>
      </c>
      <c r="G19" s="366">
        <f t="shared" si="4"/>
        <v>0</v>
      </c>
      <c r="H19" s="366">
        <f t="shared" si="4"/>
        <v>0</v>
      </c>
      <c r="I19" s="363">
        <f t="shared" si="4"/>
        <v>0</v>
      </c>
    </row>
  </sheetData>
  <sheetProtection sheet="1" objects="1" scenarios="1"/>
  <mergeCells count="12">
    <mergeCell ref="I3:I4"/>
    <mergeCell ref="D3:H3"/>
    <mergeCell ref="A18:B18"/>
    <mergeCell ref="A19:B19"/>
    <mergeCell ref="A1:I1"/>
    <mergeCell ref="H2:I2"/>
    <mergeCell ref="A15:I15"/>
    <mergeCell ref="A14:B14"/>
    <mergeCell ref="A6:I6"/>
    <mergeCell ref="A3:A4"/>
    <mergeCell ref="B3:B4"/>
    <mergeCell ref="C3:C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10. melléklet a ......../2012. (........)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5.875" style="383" customWidth="1"/>
    <col min="2" max="2" width="55.875" style="6" customWidth="1"/>
    <col min="3" max="4" width="14.875" style="6" customWidth="1"/>
    <col min="5" max="16384" width="9.375" style="6" customWidth="1"/>
  </cols>
  <sheetData>
    <row r="1" spans="1:4" s="330" customFormat="1" ht="15.75" thickBot="1">
      <c r="A1" s="329"/>
      <c r="D1" s="259" t="s">
        <v>883</v>
      </c>
    </row>
    <row r="2" spans="1:4" s="345" customFormat="1" ht="48" customHeight="1" thickBot="1">
      <c r="A2" s="296" t="s">
        <v>809</v>
      </c>
      <c r="B2" s="343" t="s">
        <v>810</v>
      </c>
      <c r="C2" s="343" t="s">
        <v>1144</v>
      </c>
      <c r="D2" s="297" t="s">
        <v>1145</v>
      </c>
    </row>
    <row r="3" spans="1:4" s="345" customFormat="1" ht="13.5" customHeight="1" thickBot="1">
      <c r="A3" s="367">
        <v>1</v>
      </c>
      <c r="B3" s="368">
        <v>2</v>
      </c>
      <c r="C3" s="368">
        <v>3</v>
      </c>
      <c r="D3" s="369">
        <v>4</v>
      </c>
    </row>
    <row r="4" spans="1:4" ht="18" customHeight="1">
      <c r="A4" s="370" t="s">
        <v>811</v>
      </c>
      <c r="B4" s="809" t="s">
        <v>586</v>
      </c>
      <c r="C4" s="371"/>
      <c r="D4" s="372"/>
    </row>
    <row r="5" spans="1:4" ht="18" customHeight="1">
      <c r="A5" s="373" t="s">
        <v>812</v>
      </c>
      <c r="B5" s="810" t="s">
        <v>587</v>
      </c>
      <c r="C5" s="374"/>
      <c r="D5" s="375"/>
    </row>
    <row r="6" spans="1:4" ht="18" customHeight="1">
      <c r="A6" s="373" t="s">
        <v>813</v>
      </c>
      <c r="B6" s="810" t="s">
        <v>1041</v>
      </c>
      <c r="C6" s="374"/>
      <c r="D6" s="375"/>
    </row>
    <row r="7" spans="1:4" ht="18" customHeight="1">
      <c r="A7" s="373" t="s">
        <v>814</v>
      </c>
      <c r="B7" s="810" t="s">
        <v>1042</v>
      </c>
      <c r="C7" s="374"/>
      <c r="D7" s="375"/>
    </row>
    <row r="8" spans="1:4" ht="18" customHeight="1">
      <c r="A8" s="376" t="s">
        <v>815</v>
      </c>
      <c r="B8" s="810" t="s">
        <v>588</v>
      </c>
      <c r="C8" s="374"/>
      <c r="D8" s="375"/>
    </row>
    <row r="9" spans="1:4" ht="18" customHeight="1">
      <c r="A9" s="373" t="s">
        <v>816</v>
      </c>
      <c r="B9" s="810" t="s">
        <v>589</v>
      </c>
      <c r="C9" s="374"/>
      <c r="D9" s="375"/>
    </row>
    <row r="10" spans="1:4" ht="18" customHeight="1">
      <c r="A10" s="376" t="s">
        <v>817</v>
      </c>
      <c r="B10" s="811" t="s">
        <v>590</v>
      </c>
      <c r="C10" s="374"/>
      <c r="D10" s="375"/>
    </row>
    <row r="11" spans="1:4" ht="18" customHeight="1">
      <c r="A11" s="373" t="s">
        <v>818</v>
      </c>
      <c r="B11" s="811" t="s">
        <v>591</v>
      </c>
      <c r="C11" s="374"/>
      <c r="D11" s="375"/>
    </row>
    <row r="12" spans="1:4" ht="18" customHeight="1">
      <c r="A12" s="376" t="s">
        <v>819</v>
      </c>
      <c r="B12" s="811" t="s">
        <v>592</v>
      </c>
      <c r="C12" s="374">
        <v>56</v>
      </c>
      <c r="D12" s="375">
        <v>56</v>
      </c>
    </row>
    <row r="13" spans="1:4" ht="18" customHeight="1">
      <c r="A13" s="373" t="s">
        <v>820</v>
      </c>
      <c r="B13" s="811" t="s">
        <v>593</v>
      </c>
      <c r="C13" s="374"/>
      <c r="D13" s="375"/>
    </row>
    <row r="14" spans="1:4" ht="18" customHeight="1">
      <c r="A14" s="376" t="s">
        <v>821</v>
      </c>
      <c r="B14" s="811" t="s">
        <v>594</v>
      </c>
      <c r="C14" s="374"/>
      <c r="D14" s="375"/>
    </row>
    <row r="15" spans="1:4" ht="22.5">
      <c r="A15" s="373" t="s">
        <v>822</v>
      </c>
      <c r="B15" s="811" t="s">
        <v>595</v>
      </c>
      <c r="C15" s="374"/>
      <c r="D15" s="375"/>
    </row>
    <row r="16" spans="1:4" ht="18" customHeight="1">
      <c r="A16" s="376" t="s">
        <v>823</v>
      </c>
      <c r="B16" s="810" t="s">
        <v>1043</v>
      </c>
      <c r="C16" s="374">
        <v>105</v>
      </c>
      <c r="D16" s="375">
        <v>105</v>
      </c>
    </row>
    <row r="17" spans="1:4" ht="18" customHeight="1">
      <c r="A17" s="373" t="s">
        <v>824</v>
      </c>
      <c r="B17" s="810" t="s">
        <v>1044</v>
      </c>
      <c r="C17" s="374"/>
      <c r="D17" s="375"/>
    </row>
    <row r="18" spans="1:4" ht="18" customHeight="1">
      <c r="A18" s="376" t="s">
        <v>825</v>
      </c>
      <c r="B18" s="810" t="s">
        <v>1045</v>
      </c>
      <c r="C18" s="374"/>
      <c r="D18" s="375"/>
    </row>
    <row r="19" spans="1:4" ht="18" customHeight="1">
      <c r="A19" s="373" t="s">
        <v>826</v>
      </c>
      <c r="B19" s="810" t="s">
        <v>1046</v>
      </c>
      <c r="C19" s="374"/>
      <c r="D19" s="375"/>
    </row>
    <row r="20" spans="1:4" ht="18" customHeight="1">
      <c r="A20" s="376" t="s">
        <v>827</v>
      </c>
      <c r="B20" s="810" t="s">
        <v>1047</v>
      </c>
      <c r="C20" s="374"/>
      <c r="D20" s="375"/>
    </row>
    <row r="21" spans="1:4" ht="18" customHeight="1">
      <c r="A21" s="373" t="s">
        <v>828</v>
      </c>
      <c r="B21" s="348"/>
      <c r="C21" s="374"/>
      <c r="D21" s="375"/>
    </row>
    <row r="22" spans="1:4" ht="18" customHeight="1">
      <c r="A22" s="376" t="s">
        <v>829</v>
      </c>
      <c r="B22" s="348"/>
      <c r="C22" s="374"/>
      <c r="D22" s="375"/>
    </row>
    <row r="23" spans="1:4" ht="18" customHeight="1">
      <c r="A23" s="373" t="s">
        <v>830</v>
      </c>
      <c r="B23" s="348"/>
      <c r="C23" s="374"/>
      <c r="D23" s="375"/>
    </row>
    <row r="24" spans="1:4" ht="18" customHeight="1">
      <c r="A24" s="376" t="s">
        <v>831</v>
      </c>
      <c r="B24" s="348"/>
      <c r="C24" s="374"/>
      <c r="D24" s="375"/>
    </row>
    <row r="25" spans="1:4" ht="18" customHeight="1">
      <c r="A25" s="373" t="s">
        <v>832</v>
      </c>
      <c r="B25" s="348"/>
      <c r="C25" s="374"/>
      <c r="D25" s="375"/>
    </row>
    <row r="26" spans="1:4" ht="18" customHeight="1">
      <c r="A26" s="376" t="s">
        <v>833</v>
      </c>
      <c r="B26" s="348"/>
      <c r="C26" s="374"/>
      <c r="D26" s="375"/>
    </row>
    <row r="27" spans="1:4" ht="18" customHeight="1">
      <c r="A27" s="373" t="s">
        <v>834</v>
      </c>
      <c r="B27" s="348"/>
      <c r="C27" s="374"/>
      <c r="D27" s="375"/>
    </row>
    <row r="28" spans="1:4" ht="18" customHeight="1">
      <c r="A28" s="376" t="s">
        <v>835</v>
      </c>
      <c r="B28" s="348"/>
      <c r="C28" s="374"/>
      <c r="D28" s="375"/>
    </row>
    <row r="29" spans="1:4" ht="18" customHeight="1" thickBot="1">
      <c r="A29" s="377" t="s">
        <v>836</v>
      </c>
      <c r="B29" s="358"/>
      <c r="C29" s="378"/>
      <c r="D29" s="379"/>
    </row>
    <row r="30" spans="1:4" ht="18" customHeight="1" thickBot="1">
      <c r="A30" s="192" t="s">
        <v>837</v>
      </c>
      <c r="B30" s="112" t="s">
        <v>848</v>
      </c>
      <c r="C30" s="380">
        <f>SUM(C4:C29)</f>
        <v>161</v>
      </c>
      <c r="D30" s="381">
        <f>SUM(D4:D29)</f>
        <v>161</v>
      </c>
    </row>
    <row r="31" spans="1:4" ht="25.5" customHeight="1">
      <c r="A31" s="382"/>
      <c r="B31" s="1081" t="s">
        <v>972</v>
      </c>
      <c r="C31" s="1081"/>
      <c r="D31" s="1081"/>
    </row>
  </sheetData>
  <sheetProtection sheet="1" objects="1" scenarios="1"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11. melléklet a ......../2012. (........)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6.625" style="342" customWidth="1"/>
    <col min="2" max="2" width="32.875" style="342" customWidth="1"/>
    <col min="3" max="3" width="20.875" style="342" customWidth="1"/>
    <col min="4" max="5" width="12.875" style="342" customWidth="1"/>
    <col min="6" max="16384" width="9.375" style="342" customWidth="1"/>
  </cols>
  <sheetData>
    <row r="1" spans="3:5" ht="14.25" thickBot="1">
      <c r="C1" s="637"/>
      <c r="D1" s="637"/>
      <c r="E1" s="637" t="s">
        <v>88</v>
      </c>
    </row>
    <row r="2" spans="1:5" ht="42.75" customHeight="1" thickBot="1">
      <c r="A2" s="384" t="s">
        <v>903</v>
      </c>
      <c r="B2" s="385" t="s">
        <v>793</v>
      </c>
      <c r="C2" s="385" t="s">
        <v>794</v>
      </c>
      <c r="D2" s="386" t="s">
        <v>555</v>
      </c>
      <c r="E2" s="387" t="s">
        <v>556</v>
      </c>
    </row>
    <row r="3" spans="1:5" ht="15.75" customHeight="1">
      <c r="A3" s="388" t="s">
        <v>811</v>
      </c>
      <c r="B3" s="389" t="s">
        <v>1267</v>
      </c>
      <c r="C3" s="389" t="s">
        <v>1268</v>
      </c>
      <c r="D3" s="390">
        <v>150</v>
      </c>
      <c r="E3" s="391">
        <v>150</v>
      </c>
    </row>
    <row r="4" spans="1:5" ht="15.75" customHeight="1">
      <c r="A4" s="392" t="s">
        <v>812</v>
      </c>
      <c r="B4" s="393" t="s">
        <v>1269</v>
      </c>
      <c r="C4" s="393" t="s">
        <v>1270</v>
      </c>
      <c r="D4" s="394">
        <v>20</v>
      </c>
      <c r="E4" s="395">
        <v>20</v>
      </c>
    </row>
    <row r="5" spans="1:5" ht="15.75" customHeight="1">
      <c r="A5" s="392" t="s">
        <v>813</v>
      </c>
      <c r="B5" s="393" t="s">
        <v>1271</v>
      </c>
      <c r="C5" s="393" t="s">
        <v>1272</v>
      </c>
      <c r="D5" s="394">
        <v>50</v>
      </c>
      <c r="E5" s="395">
        <v>50</v>
      </c>
    </row>
    <row r="6" spans="1:5" ht="15.75" customHeight="1">
      <c r="A6" s="392" t="s">
        <v>814</v>
      </c>
      <c r="B6" s="393" t="s">
        <v>1273</v>
      </c>
      <c r="C6" s="393" t="s">
        <v>1274</v>
      </c>
      <c r="D6" s="394">
        <v>3561</v>
      </c>
      <c r="E6" s="395">
        <v>3745</v>
      </c>
    </row>
    <row r="7" spans="1:5" ht="15.75" customHeight="1">
      <c r="A7" s="392" t="s">
        <v>815</v>
      </c>
      <c r="B7" s="393" t="s">
        <v>1275</v>
      </c>
      <c r="C7" s="393" t="s">
        <v>1276</v>
      </c>
      <c r="D7" s="394"/>
      <c r="E7" s="395">
        <v>50</v>
      </c>
    </row>
    <row r="8" spans="1:5" ht="15.75" customHeight="1">
      <c r="A8" s="392" t="s">
        <v>816</v>
      </c>
      <c r="B8" s="393" t="s">
        <v>1277</v>
      </c>
      <c r="C8" s="393" t="s">
        <v>1278</v>
      </c>
      <c r="D8" s="394"/>
      <c r="E8" s="395">
        <v>25</v>
      </c>
    </row>
    <row r="9" spans="1:5" ht="15.75" customHeight="1">
      <c r="A9" s="392" t="s">
        <v>817</v>
      </c>
      <c r="B9" s="393" t="s">
        <v>1279</v>
      </c>
      <c r="C9" s="393" t="s">
        <v>1278</v>
      </c>
      <c r="D9" s="394"/>
      <c r="E9" s="395">
        <v>20</v>
      </c>
    </row>
    <row r="10" spans="1:5" ht="15.75" customHeight="1">
      <c r="A10" s="392" t="s">
        <v>818</v>
      </c>
      <c r="B10" s="393"/>
      <c r="C10" s="393"/>
      <c r="D10" s="394"/>
      <c r="E10" s="395"/>
    </row>
    <row r="11" spans="1:5" ht="15.75" customHeight="1">
      <c r="A11" s="392" t="s">
        <v>819</v>
      </c>
      <c r="B11" s="393"/>
      <c r="C11" s="393"/>
      <c r="D11" s="394"/>
      <c r="E11" s="395"/>
    </row>
    <row r="12" spans="1:5" ht="15.75" customHeight="1">
      <c r="A12" s="392" t="s">
        <v>820</v>
      </c>
      <c r="B12" s="393"/>
      <c r="C12" s="393"/>
      <c r="D12" s="394"/>
      <c r="E12" s="395"/>
    </row>
    <row r="13" spans="1:5" ht="15.75" customHeight="1">
      <c r="A13" s="392" t="s">
        <v>821</v>
      </c>
      <c r="B13" s="393"/>
      <c r="C13" s="393"/>
      <c r="D13" s="394"/>
      <c r="E13" s="395"/>
    </row>
    <row r="14" spans="1:5" ht="15.75" customHeight="1">
      <c r="A14" s="392" t="s">
        <v>822</v>
      </c>
      <c r="B14" s="393"/>
      <c r="C14" s="393"/>
      <c r="D14" s="394"/>
      <c r="E14" s="395"/>
    </row>
    <row r="15" spans="1:5" ht="15.75" customHeight="1">
      <c r="A15" s="392" t="s">
        <v>823</v>
      </c>
      <c r="B15" s="393"/>
      <c r="C15" s="393"/>
      <c r="D15" s="394"/>
      <c r="E15" s="395"/>
    </row>
    <row r="16" spans="1:5" ht="15.75" customHeight="1">
      <c r="A16" s="392" t="s">
        <v>824</v>
      </c>
      <c r="B16" s="393"/>
      <c r="C16" s="393"/>
      <c r="D16" s="394"/>
      <c r="E16" s="395"/>
    </row>
    <row r="17" spans="1:5" ht="15.75" customHeight="1">
      <c r="A17" s="392" t="s">
        <v>825</v>
      </c>
      <c r="B17" s="393"/>
      <c r="C17" s="393"/>
      <c r="D17" s="394"/>
      <c r="E17" s="395"/>
    </row>
    <row r="18" spans="1:5" ht="15.75" customHeight="1">
      <c r="A18" s="392" t="s">
        <v>826</v>
      </c>
      <c r="B18" s="393"/>
      <c r="C18" s="393"/>
      <c r="D18" s="394"/>
      <c r="E18" s="395"/>
    </row>
    <row r="19" spans="1:5" ht="15.75" customHeight="1">
      <c r="A19" s="392" t="s">
        <v>827</v>
      </c>
      <c r="B19" s="393"/>
      <c r="C19" s="393"/>
      <c r="D19" s="394"/>
      <c r="E19" s="395"/>
    </row>
    <row r="20" spans="1:5" ht="15.75" customHeight="1">
      <c r="A20" s="392" t="s">
        <v>828</v>
      </c>
      <c r="B20" s="393"/>
      <c r="C20" s="393"/>
      <c r="D20" s="394"/>
      <c r="E20" s="395"/>
    </row>
    <row r="21" spans="1:5" ht="15.75" customHeight="1">
      <c r="A21" s="392" t="s">
        <v>829</v>
      </c>
      <c r="B21" s="393"/>
      <c r="C21" s="393"/>
      <c r="D21" s="394"/>
      <c r="E21" s="395"/>
    </row>
    <row r="22" spans="1:5" ht="15.75" customHeight="1">
      <c r="A22" s="392" t="s">
        <v>830</v>
      </c>
      <c r="B22" s="393"/>
      <c r="C22" s="393"/>
      <c r="D22" s="394"/>
      <c r="E22" s="395"/>
    </row>
    <row r="23" spans="1:5" ht="15.75" customHeight="1">
      <c r="A23" s="392" t="s">
        <v>831</v>
      </c>
      <c r="B23" s="393"/>
      <c r="C23" s="393"/>
      <c r="D23" s="394"/>
      <c r="E23" s="395"/>
    </row>
    <row r="24" spans="1:5" ht="15.75" customHeight="1">
      <c r="A24" s="392" t="s">
        <v>832</v>
      </c>
      <c r="B24" s="393"/>
      <c r="C24" s="393"/>
      <c r="D24" s="394"/>
      <c r="E24" s="395"/>
    </row>
    <row r="25" spans="1:5" ht="15.75" customHeight="1">
      <c r="A25" s="392" t="s">
        <v>833</v>
      </c>
      <c r="B25" s="393"/>
      <c r="C25" s="393"/>
      <c r="D25" s="394"/>
      <c r="E25" s="395"/>
    </row>
    <row r="26" spans="1:5" ht="15.75" customHeight="1">
      <c r="A26" s="392" t="s">
        <v>834</v>
      </c>
      <c r="B26" s="393"/>
      <c r="C26" s="393"/>
      <c r="D26" s="394"/>
      <c r="E26" s="395"/>
    </row>
    <row r="27" spans="1:5" ht="15.75" customHeight="1">
      <c r="A27" s="392" t="s">
        <v>835</v>
      </c>
      <c r="B27" s="393"/>
      <c r="C27" s="393"/>
      <c r="D27" s="394"/>
      <c r="E27" s="395"/>
    </row>
    <row r="28" spans="1:5" ht="15.75" customHeight="1">
      <c r="A28" s="392" t="s">
        <v>836</v>
      </c>
      <c r="B28" s="393"/>
      <c r="C28" s="393"/>
      <c r="D28" s="394"/>
      <c r="E28" s="395"/>
    </row>
    <row r="29" spans="1:5" ht="15.75" customHeight="1">
      <c r="A29" s="392" t="s">
        <v>837</v>
      </c>
      <c r="B29" s="393"/>
      <c r="C29" s="393"/>
      <c r="D29" s="394"/>
      <c r="E29" s="395"/>
    </row>
    <row r="30" spans="1:5" ht="15.75" customHeight="1">
      <c r="A30" s="392" t="s">
        <v>838</v>
      </c>
      <c r="B30" s="393"/>
      <c r="C30" s="393"/>
      <c r="D30" s="394"/>
      <c r="E30" s="395"/>
    </row>
    <row r="31" spans="1:5" ht="15.75" customHeight="1">
      <c r="A31" s="392" t="s">
        <v>839</v>
      </c>
      <c r="B31" s="393"/>
      <c r="C31" s="393"/>
      <c r="D31" s="394"/>
      <c r="E31" s="395"/>
    </row>
    <row r="32" spans="1:5" ht="15.75" customHeight="1">
      <c r="A32" s="392" t="s">
        <v>179</v>
      </c>
      <c r="B32" s="393"/>
      <c r="C32" s="393"/>
      <c r="D32" s="394"/>
      <c r="E32" s="395"/>
    </row>
    <row r="33" spans="1:5" ht="15.75" customHeight="1">
      <c r="A33" s="392" t="s">
        <v>181</v>
      </c>
      <c r="B33" s="393"/>
      <c r="C33" s="393"/>
      <c r="D33" s="394"/>
      <c r="E33" s="395"/>
    </row>
    <row r="34" spans="1:5" ht="15.75" customHeight="1">
      <c r="A34" s="392" t="s">
        <v>183</v>
      </c>
      <c r="B34" s="393"/>
      <c r="C34" s="393"/>
      <c r="D34" s="394"/>
      <c r="E34" s="395"/>
    </row>
    <row r="35" spans="1:5" ht="15.75" customHeight="1" thickBot="1">
      <c r="A35" s="396" t="s">
        <v>185</v>
      </c>
      <c r="B35" s="397"/>
      <c r="C35" s="397"/>
      <c r="D35" s="398"/>
      <c r="E35" s="399"/>
    </row>
    <row r="36" spans="1:5" ht="15.75" customHeight="1" thickBot="1">
      <c r="A36" s="1082" t="s">
        <v>848</v>
      </c>
      <c r="B36" s="1083"/>
      <c r="C36" s="400"/>
      <c r="D36" s="274">
        <f>SUM(D3:D35)</f>
        <v>3781</v>
      </c>
      <c r="E36" s="275">
        <f>SUM(E3:E35)</f>
        <v>4060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2011. évi céljelleggel juttatott támogatások felhasználásáról&amp;R&amp;"Times New Roman CE,Félkövér dőlt"&amp;11 12. melléklet a ......../2012. (........)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zoomScalePageLayoutView="0" workbookViewId="0" topLeftCell="A1">
      <selection activeCell="A3" sqref="A3:A6"/>
    </sheetView>
  </sheetViews>
  <sheetFormatPr defaultColWidth="9.00390625" defaultRowHeight="12.75"/>
  <cols>
    <col min="1" max="1" width="28.875" style="257" customWidth="1"/>
    <col min="2" max="13" width="10.875" style="257" customWidth="1"/>
    <col min="14" max="16384" width="9.375" style="257" customWidth="1"/>
  </cols>
  <sheetData>
    <row r="1" spans="1:13" ht="15.75" customHeight="1">
      <c r="A1" s="1094" t="s">
        <v>1031</v>
      </c>
      <c r="B1" s="1094"/>
      <c r="C1" s="1094"/>
      <c r="D1" s="1095"/>
      <c r="E1" s="1095"/>
      <c r="F1" s="1095"/>
      <c r="G1" s="1095"/>
      <c r="H1" s="1095"/>
      <c r="I1" s="1095"/>
      <c r="J1" s="1095"/>
      <c r="K1" s="1095"/>
      <c r="L1" s="1095"/>
      <c r="M1" s="1095"/>
    </row>
    <row r="2" spans="1:13" s="330" customFormat="1" ht="15.75" thickBot="1">
      <c r="A2" s="330" t="s">
        <v>1241</v>
      </c>
      <c r="L2" s="1087" t="s">
        <v>883</v>
      </c>
      <c r="M2" s="1087"/>
    </row>
    <row r="3" spans="1:13" s="330" customFormat="1" ht="17.25" customHeight="1" thickBot="1">
      <c r="A3" s="1101" t="s">
        <v>1015</v>
      </c>
      <c r="B3" s="1098" t="s">
        <v>1032</v>
      </c>
      <c r="C3" s="1098"/>
      <c r="D3" s="1098"/>
      <c r="E3" s="1098"/>
      <c r="F3" s="1098"/>
      <c r="G3" s="1098"/>
      <c r="H3" s="1098"/>
      <c r="I3" s="1098"/>
      <c r="J3" s="1043" t="s">
        <v>1049</v>
      </c>
      <c r="K3" s="1043"/>
      <c r="L3" s="1043"/>
      <c r="M3" s="1043"/>
    </row>
    <row r="4" spans="1:13" s="306" customFormat="1" ht="18" customHeight="1" thickBot="1">
      <c r="A4" s="1102"/>
      <c r="B4" s="1104" t="s">
        <v>1134</v>
      </c>
      <c r="C4" s="1097" t="s">
        <v>1135</v>
      </c>
      <c r="D4" s="1100" t="s">
        <v>1020</v>
      </c>
      <c r="E4" s="1100"/>
      <c r="F4" s="1100"/>
      <c r="G4" s="1100"/>
      <c r="H4" s="1100"/>
      <c r="I4" s="1100"/>
      <c r="J4" s="1099"/>
      <c r="K4" s="1099"/>
      <c r="L4" s="1099"/>
      <c r="M4" s="1099"/>
    </row>
    <row r="5" spans="1:13" s="306" customFormat="1" ht="18" customHeight="1" thickBot="1">
      <c r="A5" s="1102"/>
      <c r="B5" s="1104"/>
      <c r="C5" s="1097"/>
      <c r="D5" s="402" t="s">
        <v>1134</v>
      </c>
      <c r="E5" s="402" t="s">
        <v>1135</v>
      </c>
      <c r="F5" s="402" t="s">
        <v>1134</v>
      </c>
      <c r="G5" s="402" t="s">
        <v>1135</v>
      </c>
      <c r="H5" s="402" t="s">
        <v>1134</v>
      </c>
      <c r="I5" s="402" t="s">
        <v>1135</v>
      </c>
      <c r="J5" s="1099"/>
      <c r="K5" s="1099"/>
      <c r="L5" s="1099"/>
      <c r="M5" s="1099"/>
    </row>
    <row r="6" spans="1:13" s="310" customFormat="1" ht="42.75" customHeight="1" thickBot="1">
      <c r="A6" s="1103"/>
      <c r="B6" s="1097" t="s">
        <v>1027</v>
      </c>
      <c r="C6" s="1097"/>
      <c r="D6" s="1097" t="s">
        <v>1158</v>
      </c>
      <c r="E6" s="1097"/>
      <c r="F6" s="1097" t="s">
        <v>1159</v>
      </c>
      <c r="G6" s="1097"/>
      <c r="H6" s="1104" t="s">
        <v>1181</v>
      </c>
      <c r="I6" s="1104"/>
      <c r="J6" s="401" t="s">
        <v>1158</v>
      </c>
      <c r="K6" s="402" t="s">
        <v>1159</v>
      </c>
      <c r="L6" s="401" t="s">
        <v>847</v>
      </c>
      <c r="M6" s="402" t="s">
        <v>1160</v>
      </c>
    </row>
    <row r="7" spans="1:13" s="310" customFormat="1" ht="13.5" customHeight="1" thickBot="1">
      <c r="A7" s="403">
        <v>1</v>
      </c>
      <c r="B7" s="401">
        <v>2</v>
      </c>
      <c r="C7" s="401">
        <v>3</v>
      </c>
      <c r="D7" s="404">
        <v>4</v>
      </c>
      <c r="E7" s="402">
        <v>5</v>
      </c>
      <c r="F7" s="402">
        <v>6</v>
      </c>
      <c r="G7" s="402">
        <v>7</v>
      </c>
      <c r="H7" s="401">
        <v>8</v>
      </c>
      <c r="I7" s="404">
        <v>9</v>
      </c>
      <c r="J7" s="404">
        <v>10</v>
      </c>
      <c r="K7" s="404">
        <v>11</v>
      </c>
      <c r="L7" s="404" t="s">
        <v>1029</v>
      </c>
      <c r="M7" s="405" t="s">
        <v>1028</v>
      </c>
    </row>
    <row r="8" spans="1:13" ht="12.75" customHeight="1">
      <c r="A8" s="406" t="s">
        <v>1016</v>
      </c>
      <c r="B8" s="407"/>
      <c r="C8" s="202"/>
      <c r="D8" s="202"/>
      <c r="E8" s="201"/>
      <c r="F8" s="202"/>
      <c r="G8" s="202"/>
      <c r="H8" s="203"/>
      <c r="I8" s="203"/>
      <c r="J8" s="203"/>
      <c r="K8" s="203"/>
      <c r="L8" s="683">
        <f>J8+K8</f>
        <v>0</v>
      </c>
      <c r="M8" s="408">
        <f>IF((C8&lt;&gt;0),ROUND((L8/C8)*100,1),"")</f>
      </c>
    </row>
    <row r="9" spans="1:13" ht="12.75" customHeight="1">
      <c r="A9" s="409" t="s">
        <v>64</v>
      </c>
      <c r="B9" s="410"/>
      <c r="C9" s="218"/>
      <c r="D9" s="218"/>
      <c r="E9" s="218"/>
      <c r="F9" s="218"/>
      <c r="G9" s="218"/>
      <c r="H9" s="218"/>
      <c r="I9" s="218"/>
      <c r="J9" s="218"/>
      <c r="K9" s="218"/>
      <c r="L9" s="684">
        <f aca="true" t="shared" si="0" ref="L9:L14">J9+K9</f>
        <v>0</v>
      </c>
      <c r="M9" s="411">
        <f aca="true" t="shared" si="1" ref="M9:M15">IF((C9&lt;&gt;0),ROUND((L9/C9)*100,1),"")</f>
      </c>
    </row>
    <row r="10" spans="1:13" ht="12.75" customHeight="1">
      <c r="A10" s="412" t="s">
        <v>1017</v>
      </c>
      <c r="B10" s="413"/>
      <c r="C10" s="199"/>
      <c r="D10" s="199"/>
      <c r="E10" s="199"/>
      <c r="F10" s="199"/>
      <c r="G10" s="199"/>
      <c r="H10" s="199"/>
      <c r="I10" s="199"/>
      <c r="J10" s="199"/>
      <c r="K10" s="199"/>
      <c r="L10" s="684">
        <f t="shared" si="0"/>
        <v>0</v>
      </c>
      <c r="M10" s="414">
        <f t="shared" si="1"/>
      </c>
    </row>
    <row r="11" spans="1:13" ht="12.75" customHeight="1">
      <c r="A11" s="412" t="s">
        <v>973</v>
      </c>
      <c r="B11" s="413"/>
      <c r="C11" s="199"/>
      <c r="D11" s="199"/>
      <c r="E11" s="199"/>
      <c r="F11" s="199"/>
      <c r="G11" s="199"/>
      <c r="H11" s="199"/>
      <c r="I11" s="199"/>
      <c r="J11" s="199"/>
      <c r="K11" s="199"/>
      <c r="L11" s="684">
        <f t="shared" si="0"/>
        <v>0</v>
      </c>
      <c r="M11" s="414">
        <f t="shared" si="1"/>
      </c>
    </row>
    <row r="12" spans="1:13" ht="12.75" customHeight="1">
      <c r="A12" s="412" t="s">
        <v>1018</v>
      </c>
      <c r="B12" s="413"/>
      <c r="C12" s="199"/>
      <c r="D12" s="199"/>
      <c r="E12" s="199"/>
      <c r="F12" s="199"/>
      <c r="G12" s="199"/>
      <c r="H12" s="199"/>
      <c r="I12" s="199"/>
      <c r="J12" s="199"/>
      <c r="K12" s="199"/>
      <c r="L12" s="684">
        <f t="shared" si="0"/>
        <v>0</v>
      </c>
      <c r="M12" s="414">
        <f t="shared" si="1"/>
      </c>
    </row>
    <row r="13" spans="1:13" ht="12.75" customHeight="1">
      <c r="A13" s="412" t="s">
        <v>1019</v>
      </c>
      <c r="B13" s="413"/>
      <c r="C13" s="199"/>
      <c r="D13" s="199"/>
      <c r="E13" s="199"/>
      <c r="F13" s="199"/>
      <c r="G13" s="199"/>
      <c r="H13" s="204"/>
      <c r="I13" s="204"/>
      <c r="J13" s="204"/>
      <c r="K13" s="204"/>
      <c r="L13" s="684">
        <f t="shared" si="0"/>
        <v>0</v>
      </c>
      <c r="M13" s="415">
        <f t="shared" si="1"/>
      </c>
    </row>
    <row r="14" spans="1:13" ht="12.75" customHeight="1" thickBot="1">
      <c r="A14" s="416"/>
      <c r="B14" s="417"/>
      <c r="C14" s="200"/>
      <c r="D14" s="200"/>
      <c r="E14" s="200"/>
      <c r="F14" s="200"/>
      <c r="G14" s="200"/>
      <c r="H14" s="200"/>
      <c r="I14" s="200"/>
      <c r="J14" s="200"/>
      <c r="K14" s="200"/>
      <c r="L14" s="685">
        <f t="shared" si="0"/>
        <v>0</v>
      </c>
      <c r="M14" s="418">
        <f t="shared" si="1"/>
      </c>
    </row>
    <row r="15" spans="1:13" ht="12.75" customHeight="1" thickBot="1">
      <c r="A15" s="419" t="s">
        <v>1021</v>
      </c>
      <c r="B15" s="420">
        <f>B8+SUM(B10:B14)</f>
        <v>0</v>
      </c>
      <c r="C15" s="420">
        <f aca="true" t="shared" si="2" ref="C15:K15">C8+SUM(C10:C14)</f>
        <v>0</v>
      </c>
      <c r="D15" s="420">
        <f t="shared" si="2"/>
        <v>0</v>
      </c>
      <c r="E15" s="420">
        <f t="shared" si="2"/>
        <v>0</v>
      </c>
      <c r="F15" s="420">
        <f t="shared" si="2"/>
        <v>0</v>
      </c>
      <c r="G15" s="420">
        <f t="shared" si="2"/>
        <v>0</v>
      </c>
      <c r="H15" s="420">
        <f t="shared" si="2"/>
        <v>0</v>
      </c>
      <c r="I15" s="420">
        <f t="shared" si="2"/>
        <v>0</v>
      </c>
      <c r="J15" s="420">
        <f t="shared" si="2"/>
        <v>0</v>
      </c>
      <c r="K15" s="420">
        <f t="shared" si="2"/>
        <v>0</v>
      </c>
      <c r="L15" s="420">
        <f>J15+K15</f>
        <v>0</v>
      </c>
      <c r="M15" s="421">
        <f t="shared" si="1"/>
      </c>
    </row>
    <row r="16" spans="1:13" ht="9.75" customHeight="1">
      <c r="A16" s="193"/>
      <c r="B16" s="197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</row>
    <row r="17" spans="1:13" ht="13.5" customHeight="1" thickBot="1">
      <c r="A17" s="195" t="s">
        <v>1026</v>
      </c>
      <c r="B17" s="198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</row>
    <row r="18" spans="1:13" ht="12.75" customHeight="1">
      <c r="A18" s="422" t="s">
        <v>1022</v>
      </c>
      <c r="B18" s="407"/>
      <c r="C18" s="202"/>
      <c r="D18" s="202"/>
      <c r="E18" s="201"/>
      <c r="F18" s="202"/>
      <c r="G18" s="202"/>
      <c r="H18" s="693"/>
      <c r="I18" s="693"/>
      <c r="J18" s="693"/>
      <c r="K18" s="693"/>
      <c r="L18" s="682">
        <f>J18+K18</f>
        <v>0</v>
      </c>
      <c r="M18" s="423">
        <f>IF((C18&lt;&gt;0),ROUND((L18/C18)*100,1),"")</f>
      </c>
    </row>
    <row r="19" spans="1:13" ht="12.75" customHeight="1">
      <c r="A19" s="424" t="s">
        <v>1023</v>
      </c>
      <c r="B19" s="410"/>
      <c r="C19" s="199"/>
      <c r="D19" s="199"/>
      <c r="E19" s="199"/>
      <c r="F19" s="199"/>
      <c r="G19" s="199"/>
      <c r="H19" s="694"/>
      <c r="I19" s="694"/>
      <c r="J19" s="694"/>
      <c r="K19" s="694"/>
      <c r="L19" s="686">
        <f aca="true" t="shared" si="3" ref="L19:L24">J19+K19</f>
        <v>0</v>
      </c>
      <c r="M19" s="425">
        <f aca="true" t="shared" si="4" ref="M19:M25">IF((C19&lt;&gt;0),ROUND((L19/C19)*100,1),"")</f>
      </c>
    </row>
    <row r="20" spans="1:13" ht="12.75" customHeight="1">
      <c r="A20" s="424" t="s">
        <v>1024</v>
      </c>
      <c r="B20" s="413"/>
      <c r="C20" s="199"/>
      <c r="D20" s="199"/>
      <c r="E20" s="199"/>
      <c r="F20" s="199"/>
      <c r="G20" s="199"/>
      <c r="H20" s="694"/>
      <c r="I20" s="694"/>
      <c r="J20" s="694"/>
      <c r="K20" s="694"/>
      <c r="L20" s="686">
        <f t="shared" si="3"/>
        <v>0</v>
      </c>
      <c r="M20" s="425">
        <f t="shared" si="4"/>
      </c>
    </row>
    <row r="21" spans="1:13" ht="12.75" customHeight="1">
      <c r="A21" s="424" t="s">
        <v>1025</v>
      </c>
      <c r="B21" s="413"/>
      <c r="C21" s="199"/>
      <c r="D21" s="199"/>
      <c r="E21" s="199"/>
      <c r="F21" s="199"/>
      <c r="G21" s="199"/>
      <c r="H21" s="694"/>
      <c r="I21" s="694"/>
      <c r="J21" s="694"/>
      <c r="K21" s="694"/>
      <c r="L21" s="686">
        <f t="shared" si="3"/>
        <v>0</v>
      </c>
      <c r="M21" s="425">
        <f t="shared" si="4"/>
      </c>
    </row>
    <row r="22" spans="1:13" ht="12.75" customHeight="1">
      <c r="A22" s="426"/>
      <c r="B22" s="413"/>
      <c r="C22" s="199"/>
      <c r="D22" s="199"/>
      <c r="E22" s="199"/>
      <c r="F22" s="199"/>
      <c r="G22" s="199"/>
      <c r="H22" s="694"/>
      <c r="I22" s="694"/>
      <c r="J22" s="694"/>
      <c r="K22" s="694"/>
      <c r="L22" s="686">
        <f t="shared" si="3"/>
        <v>0</v>
      </c>
      <c r="M22" s="425">
        <f t="shared" si="4"/>
      </c>
    </row>
    <row r="23" spans="1:13" ht="12.75" customHeight="1">
      <c r="A23" s="426"/>
      <c r="B23" s="413"/>
      <c r="C23" s="199"/>
      <c r="D23" s="199"/>
      <c r="E23" s="199"/>
      <c r="F23" s="199"/>
      <c r="G23" s="199"/>
      <c r="H23" s="694"/>
      <c r="I23" s="694"/>
      <c r="J23" s="694"/>
      <c r="K23" s="694"/>
      <c r="L23" s="686">
        <f t="shared" si="3"/>
        <v>0</v>
      </c>
      <c r="M23" s="427">
        <f t="shared" si="4"/>
      </c>
    </row>
    <row r="24" spans="1:13" ht="12.75" customHeight="1" thickBot="1">
      <c r="A24" s="428"/>
      <c r="B24" s="417"/>
      <c r="C24" s="200"/>
      <c r="D24" s="200"/>
      <c r="E24" s="200"/>
      <c r="F24" s="200"/>
      <c r="G24" s="200"/>
      <c r="H24" s="692"/>
      <c r="I24" s="692"/>
      <c r="J24" s="692"/>
      <c r="K24" s="692"/>
      <c r="L24" s="687">
        <f t="shared" si="3"/>
        <v>0</v>
      </c>
      <c r="M24" s="429">
        <f t="shared" si="4"/>
      </c>
    </row>
    <row r="25" spans="1:13" ht="13.5" customHeight="1" thickBot="1">
      <c r="A25" s="430" t="s">
        <v>974</v>
      </c>
      <c r="B25" s="420">
        <f>SUM(B18:B24)</f>
        <v>0</v>
      </c>
      <c r="C25" s="420">
        <f aca="true" t="shared" si="5" ref="C25:K25">SUM(C18:C24)</f>
        <v>0</v>
      </c>
      <c r="D25" s="420">
        <f t="shared" si="5"/>
        <v>0</v>
      </c>
      <c r="E25" s="420">
        <f t="shared" si="5"/>
        <v>0</v>
      </c>
      <c r="F25" s="420">
        <f t="shared" si="5"/>
        <v>0</v>
      </c>
      <c r="G25" s="420">
        <f t="shared" si="5"/>
        <v>0</v>
      </c>
      <c r="H25" s="420">
        <f t="shared" si="5"/>
        <v>0</v>
      </c>
      <c r="I25" s="420">
        <f t="shared" si="5"/>
        <v>0</v>
      </c>
      <c r="J25" s="420">
        <f t="shared" si="5"/>
        <v>0</v>
      </c>
      <c r="K25" s="420">
        <f t="shared" si="5"/>
        <v>0</v>
      </c>
      <c r="L25" s="420">
        <f>J25+K25</f>
        <v>0</v>
      </c>
      <c r="M25" s="431">
        <f t="shared" si="4"/>
      </c>
    </row>
    <row r="26" spans="1:13" ht="10.5" customHeight="1">
      <c r="A26" s="1096" t="s">
        <v>1238</v>
      </c>
      <c r="B26" s="1096"/>
      <c r="C26" s="1096"/>
      <c r="D26" s="1096"/>
      <c r="E26" s="1096"/>
      <c r="F26" s="1096"/>
      <c r="G26" s="1096"/>
      <c r="H26" s="1096"/>
      <c r="I26" s="1096"/>
      <c r="J26" s="1096"/>
      <c r="K26" s="1096"/>
      <c r="L26" s="1096"/>
      <c r="M26" s="1096"/>
    </row>
    <row r="27" spans="1:13" ht="6" customHeight="1">
      <c r="A27" s="432"/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</row>
    <row r="28" spans="1:13" ht="15" customHeight="1">
      <c r="A28" s="1084" t="s">
        <v>1161</v>
      </c>
      <c r="B28" s="1084"/>
      <c r="C28" s="1084"/>
      <c r="D28" s="1084"/>
      <c r="E28" s="1084"/>
      <c r="F28" s="1084"/>
      <c r="G28" s="1084"/>
      <c r="H28" s="1084"/>
      <c r="I28" s="1084"/>
      <c r="J28" s="1084"/>
      <c r="K28" s="1084"/>
      <c r="L28" s="1084"/>
      <c r="M28" s="1084"/>
    </row>
    <row r="29" spans="12:13" ht="12" customHeight="1" thickBot="1">
      <c r="L29" s="1087" t="s">
        <v>883</v>
      </c>
      <c r="M29" s="1087"/>
    </row>
    <row r="30" spans="1:13" ht="13.5" thickBot="1">
      <c r="A30" s="1092" t="s">
        <v>1030</v>
      </c>
      <c r="B30" s="1093"/>
      <c r="C30" s="1093"/>
      <c r="D30" s="1093"/>
      <c r="E30" s="1093"/>
      <c r="F30" s="1093"/>
      <c r="G30" s="1093"/>
      <c r="H30" s="1093"/>
      <c r="I30" s="1093"/>
      <c r="J30" s="1093"/>
      <c r="K30" s="433" t="s">
        <v>1134</v>
      </c>
      <c r="L30" s="433" t="s">
        <v>1135</v>
      </c>
      <c r="M30" s="433" t="s">
        <v>1049</v>
      </c>
    </row>
    <row r="31" spans="1:13" ht="12.75">
      <c r="A31" s="1088"/>
      <c r="B31" s="1089"/>
      <c r="C31" s="1089"/>
      <c r="D31" s="1089"/>
      <c r="E31" s="1089"/>
      <c r="F31" s="1089"/>
      <c r="G31" s="1089"/>
      <c r="H31" s="1089"/>
      <c r="I31" s="1089"/>
      <c r="J31" s="1089"/>
      <c r="K31" s="689"/>
      <c r="L31" s="690"/>
      <c r="M31" s="690"/>
    </row>
    <row r="32" spans="1:13" ht="13.5" thickBot="1">
      <c r="A32" s="1090"/>
      <c r="B32" s="1091"/>
      <c r="C32" s="1091"/>
      <c r="D32" s="1091"/>
      <c r="E32" s="1091"/>
      <c r="F32" s="1091"/>
      <c r="G32" s="1091"/>
      <c r="H32" s="1091"/>
      <c r="I32" s="1091"/>
      <c r="J32" s="1091"/>
      <c r="K32" s="691"/>
      <c r="L32" s="692"/>
      <c r="M32" s="692"/>
    </row>
    <row r="33" spans="1:13" ht="13.5" thickBot="1">
      <c r="A33" s="1085" t="s">
        <v>848</v>
      </c>
      <c r="B33" s="1086"/>
      <c r="C33" s="1086"/>
      <c r="D33" s="1086"/>
      <c r="E33" s="1086"/>
      <c r="F33" s="1086"/>
      <c r="G33" s="1086"/>
      <c r="H33" s="1086"/>
      <c r="I33" s="1086"/>
      <c r="J33" s="1086"/>
      <c r="K33" s="688">
        <f>SUM(K31:K32)</f>
        <v>0</v>
      </c>
      <c r="L33" s="688">
        <f>SUM(L31:L32)</f>
        <v>0</v>
      </c>
      <c r="M33" s="688">
        <f>SUM(M31:M32)</f>
        <v>0</v>
      </c>
    </row>
  </sheetData>
  <sheetProtection/>
  <mergeCells count="20">
    <mergeCell ref="L2:M2"/>
    <mergeCell ref="A1:C1"/>
    <mergeCell ref="D1:M1"/>
    <mergeCell ref="A26:M26"/>
    <mergeCell ref="B6:C6"/>
    <mergeCell ref="B3:I3"/>
    <mergeCell ref="D6:E6"/>
    <mergeCell ref="F6:G6"/>
    <mergeCell ref="J3:M5"/>
    <mergeCell ref="D4:I4"/>
    <mergeCell ref="A3:A6"/>
    <mergeCell ref="H6:I6"/>
    <mergeCell ref="B4:B5"/>
    <mergeCell ref="C4:C5"/>
    <mergeCell ref="A28:M28"/>
    <mergeCell ref="A33:J33"/>
    <mergeCell ref="L29:M29"/>
    <mergeCell ref="A31:J31"/>
    <mergeCell ref="A32:J32"/>
    <mergeCell ref="A30:J30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13. melléklet a ......../2012. (........)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10.875" style="5" customWidth="1"/>
    <col min="2" max="2" width="9.875" style="6" customWidth="1"/>
    <col min="3" max="3" width="44.625" style="6" customWidth="1"/>
    <col min="4" max="6" width="11.875" style="6" customWidth="1"/>
    <col min="7" max="16384" width="9.375" style="6" customWidth="1"/>
  </cols>
  <sheetData>
    <row r="1" spans="1:6" s="4" customFormat="1" ht="21" customHeight="1" thickBot="1">
      <c r="A1" s="3"/>
      <c r="C1" s="1105" t="s">
        <v>1292</v>
      </c>
      <c r="D1" s="1105"/>
      <c r="E1" s="1105"/>
      <c r="F1" s="1105"/>
    </row>
    <row r="2" spans="1:6" s="434" customFormat="1" ht="15.75">
      <c r="A2" s="66" t="s">
        <v>849</v>
      </c>
      <c r="B2" s="67"/>
      <c r="C2" s="1107" t="s">
        <v>1289</v>
      </c>
      <c r="D2" s="1108"/>
      <c r="E2" s="1109"/>
      <c r="F2" s="68" t="s">
        <v>850</v>
      </c>
    </row>
    <row r="3" spans="1:6" s="434" customFormat="1" ht="16.5" thickBot="1">
      <c r="A3" s="69" t="s">
        <v>851</v>
      </c>
      <c r="B3" s="70"/>
      <c r="C3" s="1110" t="s">
        <v>852</v>
      </c>
      <c r="D3" s="1111"/>
      <c r="E3" s="1112"/>
      <c r="F3" s="71" t="s">
        <v>853</v>
      </c>
    </row>
    <row r="4" spans="1:6" s="435" customFormat="1" ht="15.75" customHeight="1" thickBot="1">
      <c r="A4" s="72"/>
      <c r="B4" s="72"/>
      <c r="C4" s="72"/>
      <c r="D4" s="72"/>
      <c r="E4" s="72"/>
      <c r="F4" s="7" t="s">
        <v>854</v>
      </c>
    </row>
    <row r="5" spans="1:6" ht="36">
      <c r="A5" s="62" t="s">
        <v>855</v>
      </c>
      <c r="B5" s="63" t="s">
        <v>856</v>
      </c>
      <c r="C5" s="1077" t="s">
        <v>857</v>
      </c>
      <c r="D5" s="113" t="s">
        <v>1134</v>
      </c>
      <c r="E5" s="113" t="s">
        <v>1135</v>
      </c>
      <c r="F5" s="1058" t="s">
        <v>1049</v>
      </c>
    </row>
    <row r="6" spans="1:6" ht="13.5" thickBot="1">
      <c r="A6" s="64" t="s">
        <v>858</v>
      </c>
      <c r="B6" s="65"/>
      <c r="C6" s="1078"/>
      <c r="D6" s="1113" t="s">
        <v>1136</v>
      </c>
      <c r="E6" s="1114"/>
      <c r="F6" s="1059"/>
    </row>
    <row r="7" spans="1:6" s="298" customFormat="1" ht="12.75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298" customFormat="1" ht="15.75" customHeight="1" thickBot="1">
      <c r="A8" s="73"/>
      <c r="B8" s="74"/>
      <c r="C8" s="74" t="s">
        <v>859</v>
      </c>
      <c r="D8" s="74"/>
      <c r="E8" s="74"/>
      <c r="F8" s="75"/>
    </row>
    <row r="9" spans="1:6" s="436" customFormat="1" ht="12" customHeight="1" thickBot="1">
      <c r="A9" s="76">
        <v>1</v>
      </c>
      <c r="B9" s="77"/>
      <c r="C9" s="78" t="s">
        <v>1217</v>
      </c>
      <c r="D9" s="836">
        <f>SUM(D10:D13)</f>
        <v>15884</v>
      </c>
      <c r="E9" s="836">
        <f>SUM(E10:E13)</f>
        <v>15992</v>
      </c>
      <c r="F9" s="832">
        <f>SUM(F10:F13)</f>
        <v>14493</v>
      </c>
    </row>
    <row r="10" spans="1:6" s="437" customFormat="1" ht="12" customHeight="1">
      <c r="A10" s="79"/>
      <c r="B10" s="999" t="s">
        <v>957</v>
      </c>
      <c r="C10" s="57" t="s">
        <v>106</v>
      </c>
      <c r="D10" s="268"/>
      <c r="E10" s="268"/>
      <c r="F10" s="833"/>
    </row>
    <row r="11" spans="1:6" s="437" customFormat="1" ht="12" customHeight="1">
      <c r="A11" s="79"/>
      <c r="B11" s="999" t="s">
        <v>958</v>
      </c>
      <c r="C11" s="57" t="s">
        <v>987</v>
      </c>
      <c r="D11" s="268">
        <v>15884</v>
      </c>
      <c r="E11" s="268">
        <v>15992</v>
      </c>
      <c r="F11" s="833">
        <v>11806</v>
      </c>
    </row>
    <row r="12" spans="1:6" s="437" customFormat="1" ht="12" customHeight="1">
      <c r="A12" s="79"/>
      <c r="B12" s="999" t="s">
        <v>959</v>
      </c>
      <c r="C12" s="57" t="s">
        <v>988</v>
      </c>
      <c r="D12" s="268"/>
      <c r="E12" s="268"/>
      <c r="F12" s="833">
        <v>2485</v>
      </c>
    </row>
    <row r="13" spans="1:6" s="437" customFormat="1" ht="12" customHeight="1" thickBot="1">
      <c r="A13" s="79"/>
      <c r="B13" s="999" t="s">
        <v>960</v>
      </c>
      <c r="C13" s="57" t="s">
        <v>989</v>
      </c>
      <c r="D13" s="268"/>
      <c r="E13" s="268"/>
      <c r="F13" s="833">
        <v>202</v>
      </c>
    </row>
    <row r="14" spans="1:6" s="436" customFormat="1" ht="12" customHeight="1" thickBot="1">
      <c r="A14" s="76">
        <v>2</v>
      </c>
      <c r="B14" s="77"/>
      <c r="C14" s="78" t="s">
        <v>1231</v>
      </c>
      <c r="D14" s="837">
        <f>SUM(D15:D18)</f>
        <v>37019</v>
      </c>
      <c r="E14" s="837">
        <f>SUM(E15:E18)</f>
        <v>37019</v>
      </c>
      <c r="F14" s="822">
        <f>SUM(F15:F18)</f>
        <v>37162</v>
      </c>
    </row>
    <row r="15" spans="1:6" s="436" customFormat="1" ht="12" customHeight="1">
      <c r="A15" s="81"/>
      <c r="B15" s="1000" t="s">
        <v>963</v>
      </c>
      <c r="C15" s="82" t="s">
        <v>912</v>
      </c>
      <c r="D15" s="838"/>
      <c r="E15" s="838"/>
      <c r="F15" s="834"/>
    </row>
    <row r="16" spans="1:6" s="436" customFormat="1" ht="12" customHeight="1">
      <c r="A16" s="83"/>
      <c r="B16" s="1001" t="s">
        <v>964</v>
      </c>
      <c r="C16" s="59" t="s">
        <v>861</v>
      </c>
      <c r="D16" s="325">
        <v>1300</v>
      </c>
      <c r="E16" s="325">
        <v>1300</v>
      </c>
      <c r="F16" s="820">
        <v>1393</v>
      </c>
    </row>
    <row r="17" spans="1:6" s="437" customFormat="1" ht="12" customHeight="1">
      <c r="A17" s="79"/>
      <c r="B17" s="999" t="s">
        <v>965</v>
      </c>
      <c r="C17" s="57" t="s">
        <v>862</v>
      </c>
      <c r="D17" s="268">
        <v>35719</v>
      </c>
      <c r="E17" s="268">
        <v>35719</v>
      </c>
      <c r="F17" s="833">
        <v>35762</v>
      </c>
    </row>
    <row r="18" spans="1:6" s="437" customFormat="1" ht="12" customHeight="1" thickBot="1">
      <c r="A18" s="79"/>
      <c r="B18" s="999" t="s">
        <v>966</v>
      </c>
      <c r="C18" s="57" t="s">
        <v>863</v>
      </c>
      <c r="D18" s="268"/>
      <c r="E18" s="268"/>
      <c r="F18" s="833">
        <v>7</v>
      </c>
    </row>
    <row r="19" spans="1:6" s="436" customFormat="1" ht="12" customHeight="1" thickBot="1">
      <c r="A19" s="76">
        <v>3</v>
      </c>
      <c r="B19" s="77"/>
      <c r="C19" s="78" t="s">
        <v>1232</v>
      </c>
      <c r="D19" s="837">
        <f>SUM(D20:D28)</f>
        <v>114084</v>
      </c>
      <c r="E19" s="837">
        <f>SUM(E20:E28)</f>
        <v>99802</v>
      </c>
      <c r="F19" s="822">
        <f>SUM(F20:F28)</f>
        <v>99802</v>
      </c>
    </row>
    <row r="20" spans="1:6" s="437" customFormat="1" ht="12" customHeight="1">
      <c r="A20" s="79"/>
      <c r="B20" s="999" t="s">
        <v>930</v>
      </c>
      <c r="C20" s="57" t="s">
        <v>866</v>
      </c>
      <c r="D20" s="268">
        <v>38681</v>
      </c>
      <c r="E20" s="268">
        <v>32388</v>
      </c>
      <c r="F20" s="833">
        <v>32388</v>
      </c>
    </row>
    <row r="21" spans="1:6" s="437" customFormat="1" ht="12" customHeight="1">
      <c r="A21" s="79"/>
      <c r="B21" s="999" t="s">
        <v>931</v>
      </c>
      <c r="C21" s="57" t="s">
        <v>550</v>
      </c>
      <c r="D21" s="268"/>
      <c r="E21" s="268">
        <v>452</v>
      </c>
      <c r="F21" s="833">
        <v>452</v>
      </c>
    </row>
    <row r="22" spans="1:6" s="437" customFormat="1" ht="12" customHeight="1">
      <c r="A22" s="79"/>
      <c r="B22" s="999" t="s">
        <v>932</v>
      </c>
      <c r="C22" s="57" t="s">
        <v>920</v>
      </c>
      <c r="D22" s="268"/>
      <c r="E22" s="268">
        <v>3686</v>
      </c>
      <c r="F22" s="833">
        <v>3686</v>
      </c>
    </row>
    <row r="23" spans="1:6" s="437" customFormat="1" ht="12" customHeight="1">
      <c r="A23" s="79"/>
      <c r="B23" s="999" t="s">
        <v>933</v>
      </c>
      <c r="C23" s="57" t="s">
        <v>867</v>
      </c>
      <c r="D23" s="268"/>
      <c r="E23" s="268"/>
      <c r="F23" s="833"/>
    </row>
    <row r="24" spans="1:6" s="437" customFormat="1" ht="12" customHeight="1">
      <c r="A24" s="79"/>
      <c r="B24" s="999" t="s">
        <v>1218</v>
      </c>
      <c r="C24" s="57" t="s">
        <v>868</v>
      </c>
      <c r="D24" s="268">
        <v>75403</v>
      </c>
      <c r="E24" s="268">
        <v>51167</v>
      </c>
      <c r="F24" s="833">
        <v>51167</v>
      </c>
    </row>
    <row r="25" spans="1:6" s="437" customFormat="1" ht="12" customHeight="1">
      <c r="A25" s="79"/>
      <c r="B25" s="999" t="s">
        <v>1219</v>
      </c>
      <c r="C25" s="57" t="s">
        <v>869</v>
      </c>
      <c r="D25" s="268"/>
      <c r="E25" s="268"/>
      <c r="F25" s="833"/>
    </row>
    <row r="26" spans="1:6" s="437" customFormat="1" ht="12" customHeight="1">
      <c r="A26" s="79"/>
      <c r="B26" s="999" t="s">
        <v>1220</v>
      </c>
      <c r="C26" s="57" t="s">
        <v>870</v>
      </c>
      <c r="D26" s="268"/>
      <c r="E26" s="268"/>
      <c r="F26" s="833"/>
    </row>
    <row r="27" spans="1:6" s="437" customFormat="1" ht="12" customHeight="1">
      <c r="A27" s="79"/>
      <c r="B27" s="999" t="s">
        <v>1221</v>
      </c>
      <c r="C27" s="57" t="s">
        <v>9</v>
      </c>
      <c r="D27" s="268"/>
      <c r="E27" s="268">
        <v>4184</v>
      </c>
      <c r="F27" s="833">
        <v>4184</v>
      </c>
    </row>
    <row r="28" spans="1:6" s="437" customFormat="1" ht="12" customHeight="1" thickBot="1">
      <c r="A28" s="84"/>
      <c r="B28" s="1002" t="s">
        <v>1222</v>
      </c>
      <c r="C28" s="58" t="s">
        <v>1050</v>
      </c>
      <c r="D28" s="271"/>
      <c r="E28" s="271">
        <v>7925</v>
      </c>
      <c r="F28" s="816">
        <v>7925</v>
      </c>
    </row>
    <row r="29" spans="1:6" s="436" customFormat="1" ht="12" customHeight="1" thickBot="1">
      <c r="A29" s="76">
        <v>4</v>
      </c>
      <c r="B29" s="77"/>
      <c r="C29" s="78" t="s">
        <v>1233</v>
      </c>
      <c r="D29" s="837">
        <f>SUM(D30:D32)</f>
        <v>0</v>
      </c>
      <c r="E29" s="837">
        <f>SUM(E30:E32)</f>
        <v>0</v>
      </c>
      <c r="F29" s="822">
        <f>SUM(F30:F32)</f>
        <v>0</v>
      </c>
    </row>
    <row r="30" spans="1:6" s="437" customFormat="1" ht="12" customHeight="1">
      <c r="A30" s="79"/>
      <c r="B30" s="999" t="s">
        <v>934</v>
      </c>
      <c r="C30" s="57" t="s">
        <v>865</v>
      </c>
      <c r="D30" s="268"/>
      <c r="E30" s="268"/>
      <c r="F30" s="833"/>
    </row>
    <row r="31" spans="1:6" s="437" customFormat="1" ht="12" customHeight="1">
      <c r="A31" s="79"/>
      <c r="B31" s="999" t="s">
        <v>935</v>
      </c>
      <c r="C31" s="57" t="s">
        <v>911</v>
      </c>
      <c r="D31" s="268"/>
      <c r="E31" s="268"/>
      <c r="F31" s="833"/>
    </row>
    <row r="32" spans="1:6" s="437" customFormat="1" ht="12" customHeight="1" thickBot="1">
      <c r="A32" s="79"/>
      <c r="B32" s="999" t="s">
        <v>936</v>
      </c>
      <c r="C32" s="57" t="s">
        <v>990</v>
      </c>
      <c r="D32" s="268"/>
      <c r="E32" s="268"/>
      <c r="F32" s="833"/>
    </row>
    <row r="33" spans="1:6" s="437" customFormat="1" ht="12" customHeight="1" thickBot="1">
      <c r="A33" s="76">
        <v>5</v>
      </c>
      <c r="B33" s="77"/>
      <c r="C33" s="78" t="s">
        <v>1234</v>
      </c>
      <c r="D33" s="837">
        <f>SUM(D34:D38)</f>
        <v>17448</v>
      </c>
      <c r="E33" s="837">
        <f>SUM(E34:E38)</f>
        <v>39523</v>
      </c>
      <c r="F33" s="822">
        <f>SUM(F34:F38)</f>
        <v>44309</v>
      </c>
    </row>
    <row r="34" spans="1:6" s="437" customFormat="1" ht="12" customHeight="1">
      <c r="A34" s="86"/>
      <c r="B34" s="1003" t="s">
        <v>937</v>
      </c>
      <c r="C34" s="87" t="s">
        <v>1034</v>
      </c>
      <c r="D34" s="267">
        <v>12995</v>
      </c>
      <c r="E34" s="267">
        <v>35630</v>
      </c>
      <c r="F34" s="835">
        <v>40416</v>
      </c>
    </row>
    <row r="35" spans="1:6" s="437" customFormat="1" ht="12" customHeight="1">
      <c r="A35" s="79"/>
      <c r="B35" s="999" t="s">
        <v>938</v>
      </c>
      <c r="C35" s="87" t="s">
        <v>1035</v>
      </c>
      <c r="D35" s="268"/>
      <c r="E35" s="268"/>
      <c r="F35" s="833"/>
    </row>
    <row r="36" spans="1:6" s="437" customFormat="1" ht="12" customHeight="1">
      <c r="A36" s="79"/>
      <c r="B36" s="999" t="s">
        <v>939</v>
      </c>
      <c r="C36" s="57" t="s">
        <v>259</v>
      </c>
      <c r="D36" s="268">
        <v>4345</v>
      </c>
      <c r="E36" s="268">
        <v>3893</v>
      </c>
      <c r="F36" s="833">
        <v>3893</v>
      </c>
    </row>
    <row r="37" spans="1:6" s="437" customFormat="1" ht="12" customHeight="1">
      <c r="A37" s="79"/>
      <c r="B37" s="999" t="s">
        <v>1223</v>
      </c>
      <c r="C37" s="89" t="s">
        <v>1036</v>
      </c>
      <c r="D37" s="268">
        <v>108</v>
      </c>
      <c r="E37" s="268"/>
      <c r="F37" s="833"/>
    </row>
    <row r="38" spans="1:6" s="437" customFormat="1" ht="12" customHeight="1" thickBot="1">
      <c r="A38" s="84"/>
      <c r="B38" s="1002" t="s">
        <v>1224</v>
      </c>
      <c r="C38" s="58" t="s">
        <v>1037</v>
      </c>
      <c r="D38" s="271"/>
      <c r="E38" s="271"/>
      <c r="F38" s="816"/>
    </row>
    <row r="39" spans="1:6" s="437" customFormat="1" ht="12" customHeight="1" thickBot="1">
      <c r="A39" s="709">
        <v>6</v>
      </c>
      <c r="B39" s="91"/>
      <c r="C39" s="817" t="s">
        <v>1235</v>
      </c>
      <c r="D39" s="753">
        <f>SUM(D40:D41)</f>
        <v>0</v>
      </c>
      <c r="E39" s="753">
        <f>SUM(E40:E41)</f>
        <v>0</v>
      </c>
      <c r="F39" s="818">
        <f>SUM(F40:F41)</f>
        <v>0</v>
      </c>
    </row>
    <row r="40" spans="1:6" s="437" customFormat="1" ht="12" customHeight="1">
      <c r="A40" s="101"/>
      <c r="B40" s="1001" t="s">
        <v>940</v>
      </c>
      <c r="C40" s="819" t="s">
        <v>596</v>
      </c>
      <c r="D40" s="325"/>
      <c r="E40" s="325"/>
      <c r="F40" s="820"/>
    </row>
    <row r="41" spans="1:6" s="437" customFormat="1" ht="12" customHeight="1" thickBot="1">
      <c r="A41" s="84"/>
      <c r="B41" s="1002" t="s">
        <v>941</v>
      </c>
      <c r="C41" s="821" t="s">
        <v>597</v>
      </c>
      <c r="D41" s="271"/>
      <c r="E41" s="271"/>
      <c r="F41" s="816"/>
    </row>
    <row r="42" spans="1:6" s="436" customFormat="1" ht="24" customHeight="1" thickBot="1">
      <c r="A42" s="76">
        <v>7</v>
      </c>
      <c r="B42" s="1004"/>
      <c r="C42" s="817" t="s">
        <v>1236</v>
      </c>
      <c r="D42" s="837">
        <f>+D39+D33+D29+D19+D14+D9</f>
        <v>184435</v>
      </c>
      <c r="E42" s="837">
        <f>+E39+E33+E29+E19+E14+E9</f>
        <v>192336</v>
      </c>
      <c r="F42" s="822">
        <f>+F39+F33+F29+F19+F14+F9</f>
        <v>195766</v>
      </c>
    </row>
    <row r="43" spans="1:6" s="437" customFormat="1" ht="12" customHeight="1">
      <c r="A43" s="1015">
        <v>8</v>
      </c>
      <c r="B43" s="1000"/>
      <c r="C43" s="1016" t="s">
        <v>599</v>
      </c>
      <c r="D43" s="838"/>
      <c r="E43" s="838"/>
      <c r="F43" s="834"/>
    </row>
    <row r="44" spans="1:6" s="437" customFormat="1" ht="12" customHeight="1" thickBot="1">
      <c r="A44" s="1010">
        <v>9</v>
      </c>
      <c r="B44" s="1005"/>
      <c r="C44" s="1012" t="s">
        <v>914</v>
      </c>
      <c r="D44" s="1013"/>
      <c r="E44" s="1013"/>
      <c r="F44" s="1014"/>
    </row>
    <row r="45" spans="1:6" s="437" customFormat="1" ht="24" customHeight="1" thickBot="1">
      <c r="A45" s="825">
        <v>10</v>
      </c>
      <c r="B45" s="1006"/>
      <c r="C45" s="817" t="s">
        <v>1237</v>
      </c>
      <c r="D45" s="836">
        <f>SUM(D46:D51)</f>
        <v>18936</v>
      </c>
      <c r="E45" s="836">
        <f>SUM(E46:E51)</f>
        <v>16101</v>
      </c>
      <c r="F45" s="832">
        <f>SUM(F46:F51)</f>
        <v>4537</v>
      </c>
    </row>
    <row r="46" spans="1:6" s="437" customFormat="1" ht="12" customHeight="1">
      <c r="A46" s="826"/>
      <c r="B46" s="1007" t="s">
        <v>1225</v>
      </c>
      <c r="C46" s="57" t="s">
        <v>600</v>
      </c>
      <c r="D46" s="791">
        <v>18936</v>
      </c>
      <c r="E46" s="791">
        <v>16101</v>
      </c>
      <c r="F46" s="948">
        <v>4537</v>
      </c>
    </row>
    <row r="47" spans="1:6" s="437" customFormat="1" ht="12" customHeight="1">
      <c r="A47" s="827"/>
      <c r="B47" s="1008" t="s">
        <v>1226</v>
      </c>
      <c r="C47" s="57" t="s">
        <v>1059</v>
      </c>
      <c r="D47" s="940"/>
      <c r="E47" s="940"/>
      <c r="F47" s="949"/>
    </row>
    <row r="48" spans="1:6" s="437" customFormat="1" ht="12" customHeight="1">
      <c r="A48" s="827"/>
      <c r="B48" s="1008" t="s">
        <v>1227</v>
      </c>
      <c r="C48" s="57" t="s">
        <v>35</v>
      </c>
      <c r="D48" s="940"/>
      <c r="E48" s="940"/>
      <c r="F48" s="949"/>
    </row>
    <row r="49" spans="1:6" s="437" customFormat="1" ht="22.5">
      <c r="A49" s="827"/>
      <c r="B49" s="1008" t="s">
        <v>1228</v>
      </c>
      <c r="C49" s="57" t="s">
        <v>1060</v>
      </c>
      <c r="D49" s="940"/>
      <c r="E49" s="940"/>
      <c r="F49" s="949"/>
    </row>
    <row r="50" spans="1:6" s="437" customFormat="1" ht="12" customHeight="1">
      <c r="A50" s="827"/>
      <c r="B50" s="1008" t="s">
        <v>1229</v>
      </c>
      <c r="C50" s="57" t="s">
        <v>601</v>
      </c>
      <c r="D50" s="940"/>
      <c r="E50" s="940"/>
      <c r="F50" s="949"/>
    </row>
    <row r="51" spans="1:6" s="437" customFormat="1" ht="12" customHeight="1" thickBot="1">
      <c r="A51" s="828"/>
      <c r="B51" s="1009" t="s">
        <v>1230</v>
      </c>
      <c r="C51" s="60" t="s">
        <v>95</v>
      </c>
      <c r="D51" s="1011"/>
      <c r="E51" s="1011"/>
      <c r="F51" s="950"/>
    </row>
    <row r="52" spans="1:6" s="437" customFormat="1" ht="12" customHeight="1" thickBot="1">
      <c r="A52" s="1017">
        <v>11</v>
      </c>
      <c r="B52" s="829"/>
      <c r="C52" s="830" t="s">
        <v>840</v>
      </c>
      <c r="D52" s="839">
        <f>+D45+D44+D43+D42</f>
        <v>203371</v>
      </c>
      <c r="E52" s="839">
        <f>+E45+E44+E43+E42</f>
        <v>208437</v>
      </c>
      <c r="F52" s="831">
        <f>+F45+F44+F43+F42</f>
        <v>200303</v>
      </c>
    </row>
    <row r="53" spans="1:6" ht="12.75">
      <c r="A53" s="92"/>
      <c r="B53" s="93"/>
      <c r="C53" s="93"/>
      <c r="D53" s="176"/>
      <c r="E53" s="176"/>
      <c r="F53" s="114"/>
    </row>
    <row r="54" spans="1:6" ht="12.75">
      <c r="A54" s="92"/>
      <c r="B54" s="93"/>
      <c r="C54" s="93"/>
      <c r="D54" s="176"/>
      <c r="E54" s="176"/>
      <c r="F54" s="114"/>
    </row>
    <row r="55" spans="1:6" ht="14.25" customHeight="1" thickBot="1">
      <c r="A55" s="92"/>
      <c r="B55" s="93"/>
      <c r="C55" s="93"/>
      <c r="D55" s="176"/>
      <c r="E55" s="176"/>
      <c r="F55" s="114"/>
    </row>
    <row r="56" spans="1:6" s="298" customFormat="1" ht="16.5" customHeight="1" thickBot="1">
      <c r="A56" s="94"/>
      <c r="B56" s="95"/>
      <c r="C56" s="207" t="s">
        <v>874</v>
      </c>
      <c r="D56" s="177"/>
      <c r="E56" s="177"/>
      <c r="F56" s="115"/>
    </row>
    <row r="57" spans="1:6" s="438" customFormat="1" ht="12" customHeight="1" thickBot="1">
      <c r="A57" s="76">
        <v>11</v>
      </c>
      <c r="B57" s="77"/>
      <c r="C57" s="78" t="s">
        <v>602</v>
      </c>
      <c r="D57" s="837">
        <f>D58+D60+D61+D62+SUM(D64:D71)</f>
        <v>193799</v>
      </c>
      <c r="E57" s="837">
        <f>E58+E60+E61+E62+SUM(E64:E71)</f>
        <v>194681</v>
      </c>
      <c r="F57" s="822">
        <f>F58+F60+F61+F62+SUM(F64:F71)</f>
        <v>175120</v>
      </c>
    </row>
    <row r="58" spans="1:6" ht="12" customHeight="1">
      <c r="A58" s="79"/>
      <c r="B58" s="96">
        <v>1</v>
      </c>
      <c r="C58" s="24" t="s">
        <v>842</v>
      </c>
      <c r="D58" s="268">
        <v>42668</v>
      </c>
      <c r="E58" s="268">
        <v>41155</v>
      </c>
      <c r="F58" s="833">
        <v>41876</v>
      </c>
    </row>
    <row r="59" spans="1:6" ht="12" customHeight="1">
      <c r="A59" s="79"/>
      <c r="B59" s="96"/>
      <c r="C59" s="840" t="s">
        <v>603</v>
      </c>
      <c r="D59" s="843"/>
      <c r="E59" s="843"/>
      <c r="F59" s="842"/>
    </row>
    <row r="60" spans="1:6" ht="12" customHeight="1">
      <c r="A60" s="79"/>
      <c r="B60" s="96">
        <v>2</v>
      </c>
      <c r="C60" s="13" t="s">
        <v>843</v>
      </c>
      <c r="D60" s="268">
        <v>10107</v>
      </c>
      <c r="E60" s="268">
        <v>9698</v>
      </c>
      <c r="F60" s="833">
        <v>9699</v>
      </c>
    </row>
    <row r="61" spans="1:6" ht="12" customHeight="1">
      <c r="A61" s="79"/>
      <c r="B61" s="96">
        <v>3</v>
      </c>
      <c r="C61" s="13" t="s">
        <v>1066</v>
      </c>
      <c r="D61" s="268">
        <v>36227</v>
      </c>
      <c r="E61" s="268">
        <v>40632</v>
      </c>
      <c r="F61" s="833">
        <v>31002</v>
      </c>
    </row>
    <row r="62" spans="1:6" ht="12" customHeight="1">
      <c r="A62" s="79"/>
      <c r="B62" s="96">
        <v>4</v>
      </c>
      <c r="C62" s="28" t="s">
        <v>923</v>
      </c>
      <c r="D62" s="268">
        <v>2470</v>
      </c>
      <c r="E62" s="268">
        <v>2470</v>
      </c>
      <c r="F62" s="833">
        <v>2562</v>
      </c>
    </row>
    <row r="63" spans="1:6" ht="12" customHeight="1">
      <c r="A63" s="79"/>
      <c r="B63" s="96"/>
      <c r="C63" s="841" t="s">
        <v>604</v>
      </c>
      <c r="D63" s="843"/>
      <c r="E63" s="843"/>
      <c r="F63" s="842"/>
    </row>
    <row r="64" spans="1:6" ht="12" customHeight="1">
      <c r="A64" s="79"/>
      <c r="B64" s="96">
        <v>5</v>
      </c>
      <c r="C64" s="44" t="s">
        <v>992</v>
      </c>
      <c r="D64" s="268"/>
      <c r="E64" s="268"/>
      <c r="F64" s="833"/>
    </row>
    <row r="65" spans="1:6" ht="12" customHeight="1">
      <c r="A65" s="79"/>
      <c r="B65" s="96">
        <v>6</v>
      </c>
      <c r="C65" s="13" t="s">
        <v>979</v>
      </c>
      <c r="D65" s="268">
        <v>27892</v>
      </c>
      <c r="E65" s="268">
        <v>27892</v>
      </c>
      <c r="F65" s="833">
        <v>26688</v>
      </c>
    </row>
    <row r="66" spans="1:6" ht="12" customHeight="1">
      <c r="A66" s="79"/>
      <c r="B66" s="96">
        <v>7</v>
      </c>
      <c r="C66" s="56" t="s">
        <v>1003</v>
      </c>
      <c r="D66" s="268">
        <v>3781</v>
      </c>
      <c r="E66" s="268">
        <v>3781</v>
      </c>
      <c r="F66" s="833">
        <v>4060</v>
      </c>
    </row>
    <row r="67" spans="1:6" ht="12" customHeight="1">
      <c r="A67" s="79"/>
      <c r="B67" s="96">
        <v>8</v>
      </c>
      <c r="C67" s="56" t="s">
        <v>978</v>
      </c>
      <c r="D67" s="268"/>
      <c r="E67" s="268"/>
      <c r="F67" s="833"/>
    </row>
    <row r="68" spans="1:6" ht="12" customHeight="1">
      <c r="A68" s="79"/>
      <c r="B68" s="96">
        <v>9</v>
      </c>
      <c r="C68" s="13" t="s">
        <v>918</v>
      </c>
      <c r="D68" s="268">
        <v>67854</v>
      </c>
      <c r="E68" s="268">
        <v>66253</v>
      </c>
      <c r="F68" s="833">
        <v>58280</v>
      </c>
    </row>
    <row r="69" spans="1:6" ht="12" customHeight="1">
      <c r="A69" s="79"/>
      <c r="B69" s="96">
        <v>10</v>
      </c>
      <c r="C69" s="13" t="s">
        <v>845</v>
      </c>
      <c r="D69" s="268"/>
      <c r="E69" s="268"/>
      <c r="F69" s="833"/>
    </row>
    <row r="70" spans="1:6" ht="12" customHeight="1">
      <c r="A70" s="79"/>
      <c r="B70" s="96">
        <v>11</v>
      </c>
      <c r="C70" s="29" t="s">
        <v>995</v>
      </c>
      <c r="D70" s="268"/>
      <c r="E70" s="268"/>
      <c r="F70" s="833"/>
    </row>
    <row r="71" spans="1:6" ht="12" customHeight="1" thickBot="1">
      <c r="A71" s="79"/>
      <c r="B71" s="96">
        <v>12</v>
      </c>
      <c r="C71" s="45" t="s">
        <v>1000</v>
      </c>
      <c r="D71" s="268">
        <v>2800</v>
      </c>
      <c r="E71" s="268">
        <v>2800</v>
      </c>
      <c r="F71" s="833">
        <v>953</v>
      </c>
    </row>
    <row r="72" spans="1:6" s="438" customFormat="1" ht="12" customHeight="1" thickBot="1">
      <c r="A72" s="76">
        <v>12</v>
      </c>
      <c r="B72" s="77"/>
      <c r="C72" s="78" t="s">
        <v>875</v>
      </c>
      <c r="D72" s="837">
        <f>SUM(D73:D78)</f>
        <v>2942</v>
      </c>
      <c r="E72" s="848">
        <f>SUM(E73:E78)</f>
        <v>7126</v>
      </c>
      <c r="F72" s="822">
        <f>SUM(F73:F78)</f>
        <v>6739</v>
      </c>
    </row>
    <row r="73" spans="1:6" ht="12" customHeight="1">
      <c r="A73" s="79"/>
      <c r="B73" s="812">
        <v>1</v>
      </c>
      <c r="C73" s="18" t="s">
        <v>1067</v>
      </c>
      <c r="D73" s="268"/>
      <c r="E73" s="849">
        <v>4184</v>
      </c>
      <c r="F73" s="833">
        <v>4650</v>
      </c>
    </row>
    <row r="74" spans="1:6" ht="12" customHeight="1">
      <c r="A74" s="79"/>
      <c r="B74" s="812">
        <v>2</v>
      </c>
      <c r="C74" s="13" t="s">
        <v>1068</v>
      </c>
      <c r="D74" s="268">
        <v>2942</v>
      </c>
      <c r="E74" s="850">
        <v>2942</v>
      </c>
      <c r="F74" s="833">
        <v>2089</v>
      </c>
    </row>
    <row r="75" spans="1:6" ht="12" customHeight="1">
      <c r="A75" s="79"/>
      <c r="B75" s="812">
        <v>3</v>
      </c>
      <c r="C75" s="13" t="s">
        <v>981</v>
      </c>
      <c r="D75" s="268"/>
      <c r="E75" s="850"/>
      <c r="F75" s="833"/>
    </row>
    <row r="76" spans="1:6" ht="12" customHeight="1">
      <c r="A76" s="79"/>
      <c r="B76" s="812">
        <v>4</v>
      </c>
      <c r="C76" s="13" t="s">
        <v>605</v>
      </c>
      <c r="D76" s="268"/>
      <c r="E76" s="850"/>
      <c r="F76" s="833"/>
    </row>
    <row r="77" spans="1:6" ht="12" customHeight="1">
      <c r="A77" s="79"/>
      <c r="B77" s="812">
        <v>5</v>
      </c>
      <c r="C77" s="13" t="s">
        <v>917</v>
      </c>
      <c r="D77" s="268"/>
      <c r="E77" s="850"/>
      <c r="F77" s="833"/>
    </row>
    <row r="78" spans="1:6" ht="12" customHeight="1" thickBot="1">
      <c r="A78" s="79"/>
      <c r="B78" s="812">
        <v>6</v>
      </c>
      <c r="C78" s="29" t="s">
        <v>924</v>
      </c>
      <c r="D78" s="268"/>
      <c r="E78" s="850"/>
      <c r="F78" s="833"/>
    </row>
    <row r="79" spans="1:6" s="438" customFormat="1" ht="12" customHeight="1" thickBot="1">
      <c r="A79" s="76">
        <v>13</v>
      </c>
      <c r="B79" s="77"/>
      <c r="C79" s="78" t="s">
        <v>846</v>
      </c>
      <c r="D79" s="837">
        <f>SUM(D80:D81)</f>
        <v>0</v>
      </c>
      <c r="E79" s="848">
        <f>SUM(E80:E81)</f>
        <v>0</v>
      </c>
      <c r="F79" s="822">
        <f>SUM(F80:F81)</f>
        <v>0</v>
      </c>
    </row>
    <row r="80" spans="1:6" ht="12" customHeight="1">
      <c r="A80" s="79"/>
      <c r="B80" s="812">
        <v>1</v>
      </c>
      <c r="C80" s="57" t="s">
        <v>877</v>
      </c>
      <c r="D80" s="268"/>
      <c r="E80" s="850"/>
      <c r="F80" s="833"/>
    </row>
    <row r="81" spans="1:6" ht="12" customHeight="1" thickBot="1">
      <c r="A81" s="84"/>
      <c r="B81" s="814">
        <v>2</v>
      </c>
      <c r="C81" s="58" t="s">
        <v>878</v>
      </c>
      <c r="D81" s="271"/>
      <c r="E81" s="851"/>
      <c r="F81" s="816"/>
    </row>
    <row r="82" spans="1:6" ht="12" customHeight="1" thickBot="1">
      <c r="A82" s="76">
        <v>14</v>
      </c>
      <c r="B82" s="77"/>
      <c r="C82" s="78" t="s">
        <v>879</v>
      </c>
      <c r="D82" s="854"/>
      <c r="E82" s="852"/>
      <c r="F82" s="844"/>
    </row>
    <row r="83" spans="1:6" ht="12" customHeight="1" thickBot="1">
      <c r="A83" s="76">
        <v>15</v>
      </c>
      <c r="B83" s="77"/>
      <c r="C83" s="78" t="s">
        <v>606</v>
      </c>
      <c r="D83" s="836">
        <f>+D57+D72+D79+D82</f>
        <v>196741</v>
      </c>
      <c r="E83" s="951">
        <f>+E57+E72+E79+E82</f>
        <v>201807</v>
      </c>
      <c r="F83" s="832">
        <f>+F57+F72+F79+F82</f>
        <v>181859</v>
      </c>
    </row>
    <row r="84" spans="1:6" s="438" customFormat="1" ht="12" customHeight="1" thickBot="1">
      <c r="A84" s="76">
        <v>16</v>
      </c>
      <c r="B84" s="77"/>
      <c r="C84" s="78" t="s">
        <v>607</v>
      </c>
      <c r="D84" s="837">
        <f>SUM(D85:D90)</f>
        <v>6630</v>
      </c>
      <c r="E84" s="848">
        <f>SUM(E85:E90)</f>
        <v>6630</v>
      </c>
      <c r="F84" s="822">
        <f>SUM(F85:F90)</f>
        <v>18414</v>
      </c>
    </row>
    <row r="85" spans="1:6" ht="12" customHeight="1">
      <c r="A85" s="79"/>
      <c r="B85" s="812">
        <v>1</v>
      </c>
      <c r="C85" s="13" t="s">
        <v>1073</v>
      </c>
      <c r="D85" s="268">
        <v>5434</v>
      </c>
      <c r="E85" s="850">
        <v>5434</v>
      </c>
      <c r="F85" s="833">
        <v>5738</v>
      </c>
    </row>
    <row r="86" spans="1:6" ht="12" customHeight="1">
      <c r="A86" s="79"/>
      <c r="B86" s="812">
        <v>2</v>
      </c>
      <c r="C86" s="13" t="s">
        <v>1074</v>
      </c>
      <c r="D86" s="268"/>
      <c r="E86" s="850"/>
      <c r="F86" s="833"/>
    </row>
    <row r="87" spans="1:6" ht="12" customHeight="1">
      <c r="A87" s="79"/>
      <c r="B87" s="812">
        <v>3</v>
      </c>
      <c r="C87" s="13" t="s">
        <v>1075</v>
      </c>
      <c r="D87" s="268">
        <v>1196</v>
      </c>
      <c r="E87" s="850">
        <v>1196</v>
      </c>
      <c r="F87" s="833">
        <v>1196</v>
      </c>
    </row>
    <row r="88" spans="1:6" ht="12" customHeight="1">
      <c r="A88" s="79"/>
      <c r="B88" s="812">
        <v>4</v>
      </c>
      <c r="C88" s="13" t="s">
        <v>1076</v>
      </c>
      <c r="D88" s="268"/>
      <c r="E88" s="850"/>
      <c r="F88" s="833"/>
    </row>
    <row r="89" spans="1:6" ht="22.5">
      <c r="A89" s="79"/>
      <c r="B89" s="812">
        <v>5</v>
      </c>
      <c r="C89" s="13" t="s">
        <v>1078</v>
      </c>
      <c r="D89" s="268"/>
      <c r="E89" s="850"/>
      <c r="F89" s="833"/>
    </row>
    <row r="90" spans="1:6" ht="13.5" thickBot="1">
      <c r="A90" s="79"/>
      <c r="B90" s="812">
        <v>6</v>
      </c>
      <c r="C90" s="13" t="s">
        <v>608</v>
      </c>
      <c r="D90" s="268"/>
      <c r="E90" s="850"/>
      <c r="F90" s="833">
        <v>11480</v>
      </c>
    </row>
    <row r="91" spans="1:6" ht="15" customHeight="1" thickBot="1">
      <c r="A91" s="709">
        <v>17</v>
      </c>
      <c r="B91" s="91"/>
      <c r="C91" s="78" t="s">
        <v>929</v>
      </c>
      <c r="D91" s="854"/>
      <c r="E91" s="852"/>
      <c r="F91" s="844"/>
    </row>
    <row r="92" spans="1:6" ht="13.5" thickBot="1">
      <c r="A92" s="97"/>
      <c r="B92" s="824"/>
      <c r="C92" s="205" t="s">
        <v>880</v>
      </c>
      <c r="D92" s="839">
        <f>+D83+D84+D91</f>
        <v>203371</v>
      </c>
      <c r="E92" s="853">
        <f>+E83+E84+E91</f>
        <v>208437</v>
      </c>
      <c r="F92" s="831">
        <f>+F83+F84+F91</f>
        <v>200273</v>
      </c>
    </row>
    <row r="93" ht="13.5" thickBot="1"/>
    <row r="94" spans="1:6" ht="13.5" thickBot="1">
      <c r="A94" s="98" t="s">
        <v>609</v>
      </c>
      <c r="B94" s="99"/>
      <c r="C94" s="100"/>
      <c r="D94" s="847">
        <v>51</v>
      </c>
      <c r="E94" s="846">
        <v>51</v>
      </c>
      <c r="F94" s="845"/>
    </row>
    <row r="95" spans="1:4" ht="12.75">
      <c r="A95" s="1106" t="s">
        <v>1081</v>
      </c>
      <c r="B95" s="1106"/>
      <c r="C95" s="1106"/>
      <c r="D95" s="1106"/>
    </row>
  </sheetData>
  <sheetProtection/>
  <mergeCells count="7">
    <mergeCell ref="C1:F1"/>
    <mergeCell ref="A95:D95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0" r:id="rId1"/>
  <rowBreaks count="1" manualBreakCount="1">
    <brk id="54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40.62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05" t="s">
        <v>1293</v>
      </c>
      <c r="D1" s="1105"/>
      <c r="E1" s="1105"/>
      <c r="F1" s="1105"/>
    </row>
    <row r="2" spans="1:6" s="434" customFormat="1" ht="15.75">
      <c r="A2" s="66" t="s">
        <v>849</v>
      </c>
      <c r="B2" s="67"/>
      <c r="C2" s="1116" t="s">
        <v>1289</v>
      </c>
      <c r="D2" s="1117"/>
      <c r="E2" s="1118"/>
      <c r="F2" s="68" t="s">
        <v>850</v>
      </c>
    </row>
    <row r="3" spans="1:6" s="434" customFormat="1" ht="16.5" thickBot="1">
      <c r="A3" s="69" t="s">
        <v>851</v>
      </c>
      <c r="B3" s="70"/>
      <c r="C3" s="1119" t="s">
        <v>66</v>
      </c>
      <c r="D3" s="1120"/>
      <c r="E3" s="1121"/>
      <c r="F3" s="706" t="s">
        <v>850</v>
      </c>
    </row>
    <row r="4" spans="1:6" s="435" customFormat="1" ht="21" customHeight="1" thickBot="1">
      <c r="A4" s="72"/>
      <c r="B4" s="72"/>
      <c r="C4" s="72"/>
      <c r="D4" s="72"/>
      <c r="E4" s="72"/>
      <c r="F4" s="7" t="s">
        <v>854</v>
      </c>
    </row>
    <row r="5" spans="1:6" ht="36">
      <c r="A5" s="62" t="s">
        <v>855</v>
      </c>
      <c r="B5" s="63" t="s">
        <v>856</v>
      </c>
      <c r="C5" s="1077" t="s">
        <v>857</v>
      </c>
      <c r="D5" s="113" t="s">
        <v>1134</v>
      </c>
      <c r="E5" s="113" t="s">
        <v>1135</v>
      </c>
      <c r="F5" s="1058" t="s">
        <v>1049</v>
      </c>
    </row>
    <row r="6" spans="1:6" ht="13.5" thickBot="1">
      <c r="A6" s="64" t="s">
        <v>858</v>
      </c>
      <c r="B6" s="65"/>
      <c r="C6" s="1078"/>
      <c r="D6" s="1113" t="s">
        <v>1136</v>
      </c>
      <c r="E6" s="1114"/>
      <c r="F6" s="105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9" customFormat="1" ht="15.75" customHeight="1" thickBot="1">
      <c r="A8" s="103"/>
      <c r="B8" s="104"/>
      <c r="C8" s="207" t="s">
        <v>859</v>
      </c>
      <c r="D8" s="95"/>
      <c r="E8" s="95"/>
      <c r="F8" s="105"/>
    </row>
    <row r="9" spans="1:6" s="438" customFormat="1" ht="12" customHeight="1" thickBot="1">
      <c r="A9" s="76">
        <v>1</v>
      </c>
      <c r="B9" s="77"/>
      <c r="C9" s="78" t="s">
        <v>860</v>
      </c>
      <c r="D9" s="855">
        <f>SUM(D10:D13)</f>
        <v>568</v>
      </c>
      <c r="E9" s="855">
        <f>SUM(E10:E13)</f>
        <v>568</v>
      </c>
      <c r="F9" s="855">
        <f>SUM(F10:F13)</f>
        <v>1547</v>
      </c>
    </row>
    <row r="10" spans="1:6" ht="12" customHeight="1">
      <c r="A10" s="79"/>
      <c r="B10" s="812">
        <v>1</v>
      </c>
      <c r="C10" s="57" t="s">
        <v>106</v>
      </c>
      <c r="D10" s="856"/>
      <c r="E10" s="856"/>
      <c r="F10" s="856">
        <v>7</v>
      </c>
    </row>
    <row r="11" spans="1:6" ht="12" customHeight="1">
      <c r="A11" s="79"/>
      <c r="B11" s="812">
        <v>2</v>
      </c>
      <c r="C11" s="57" t="s">
        <v>987</v>
      </c>
      <c r="D11" s="856">
        <v>548</v>
      </c>
      <c r="E11" s="856">
        <v>548</v>
      </c>
      <c r="F11" s="856">
        <v>1478</v>
      </c>
    </row>
    <row r="12" spans="1:6" ht="22.5">
      <c r="A12" s="79"/>
      <c r="B12" s="812">
        <v>3</v>
      </c>
      <c r="C12" s="57" t="s">
        <v>988</v>
      </c>
      <c r="D12" s="856">
        <v>20</v>
      </c>
      <c r="E12" s="856">
        <v>20</v>
      </c>
      <c r="F12" s="856">
        <v>25</v>
      </c>
    </row>
    <row r="13" spans="1:6" ht="12" customHeight="1" thickBot="1">
      <c r="A13" s="79"/>
      <c r="B13" s="812">
        <v>4</v>
      </c>
      <c r="C13" s="57" t="s">
        <v>989</v>
      </c>
      <c r="D13" s="856"/>
      <c r="E13" s="856"/>
      <c r="F13" s="856">
        <v>37</v>
      </c>
    </row>
    <row r="14" spans="1:6" ht="12" customHeight="1" thickBot="1">
      <c r="A14" s="76">
        <v>2</v>
      </c>
      <c r="B14" s="91"/>
      <c r="C14" s="78" t="s">
        <v>864</v>
      </c>
      <c r="D14" s="857"/>
      <c r="E14" s="857"/>
      <c r="F14" s="857"/>
    </row>
    <row r="15" spans="1:6" s="438" customFormat="1" ht="12" customHeight="1" thickBot="1">
      <c r="A15" s="76">
        <v>3</v>
      </c>
      <c r="B15" s="77"/>
      <c r="C15" s="78" t="s">
        <v>1033</v>
      </c>
      <c r="D15" s="858">
        <f>SUM(D16:D22)</f>
        <v>9600</v>
      </c>
      <c r="E15" s="858">
        <f>SUM(E16:E22)</f>
        <v>10111</v>
      </c>
      <c r="F15" s="858">
        <f>SUM(F16:F22)</f>
        <v>11104</v>
      </c>
    </row>
    <row r="16" spans="1:6" ht="12" customHeight="1">
      <c r="A16" s="86"/>
      <c r="B16" s="815">
        <v>1</v>
      </c>
      <c r="C16" s="87" t="s">
        <v>1034</v>
      </c>
      <c r="D16" s="859">
        <v>9600</v>
      </c>
      <c r="E16" s="859">
        <v>9600</v>
      </c>
      <c r="F16" s="859">
        <v>11104</v>
      </c>
    </row>
    <row r="17" spans="1:6" ht="12" customHeight="1">
      <c r="A17" s="79"/>
      <c r="B17" s="812">
        <v>2</v>
      </c>
      <c r="C17" s="87" t="s">
        <v>1035</v>
      </c>
      <c r="D17" s="856"/>
      <c r="E17" s="856"/>
      <c r="F17" s="856"/>
    </row>
    <row r="18" spans="1:6" ht="12" customHeight="1">
      <c r="A18" s="79"/>
      <c r="B18" s="812">
        <v>3</v>
      </c>
      <c r="C18" s="57" t="s">
        <v>259</v>
      </c>
      <c r="D18" s="856"/>
      <c r="E18" s="856"/>
      <c r="F18" s="856"/>
    </row>
    <row r="19" spans="1:6" ht="12" customHeight="1">
      <c r="A19" s="79"/>
      <c r="B19" s="812">
        <v>4</v>
      </c>
      <c r="C19" s="89" t="s">
        <v>871</v>
      </c>
      <c r="D19" s="856"/>
      <c r="E19" s="856">
        <v>511</v>
      </c>
      <c r="F19" s="856"/>
    </row>
    <row r="20" spans="1:6" ht="12" customHeight="1">
      <c r="A20" s="84"/>
      <c r="B20" s="814">
        <v>5</v>
      </c>
      <c r="C20" s="57" t="s">
        <v>1037</v>
      </c>
      <c r="D20" s="860"/>
      <c r="E20" s="860"/>
      <c r="F20" s="860"/>
    </row>
    <row r="21" spans="1:6" ht="12" customHeight="1">
      <c r="A21" s="84"/>
      <c r="B21" s="814">
        <v>6</v>
      </c>
      <c r="C21" s="87" t="s">
        <v>913</v>
      </c>
      <c r="D21" s="860"/>
      <c r="E21" s="860"/>
      <c r="F21" s="860"/>
    </row>
    <row r="22" spans="1:6" ht="12" customHeight="1" thickBot="1">
      <c r="A22" s="102"/>
      <c r="B22" s="861">
        <v>7</v>
      </c>
      <c r="C22" s="862" t="s">
        <v>914</v>
      </c>
      <c r="D22" s="863"/>
      <c r="E22" s="863"/>
      <c r="F22" s="863"/>
    </row>
    <row r="23" spans="1:6" ht="12" customHeight="1" thickBot="1">
      <c r="A23" s="107">
        <v>4</v>
      </c>
      <c r="B23" s="864"/>
      <c r="C23" s="865" t="s">
        <v>881</v>
      </c>
      <c r="D23" s="866"/>
      <c r="E23" s="866">
        <v>26276</v>
      </c>
      <c r="F23" s="866">
        <v>15478</v>
      </c>
    </row>
    <row r="24" spans="1:6" ht="12" customHeight="1" thickBot="1">
      <c r="A24" s="90"/>
      <c r="B24" s="91"/>
      <c r="C24" s="206" t="s">
        <v>840</v>
      </c>
      <c r="D24" s="867">
        <f>D9+D14+D15+D23</f>
        <v>10168</v>
      </c>
      <c r="E24" s="867">
        <f>E9+E14+E15+E23</f>
        <v>36955</v>
      </c>
      <c r="F24" s="867">
        <f>F9+F14+F15+F23</f>
        <v>28129</v>
      </c>
    </row>
    <row r="25" spans="1:7" ht="12" customHeight="1" thickBot="1">
      <c r="A25" s="108"/>
      <c r="B25" s="868"/>
      <c r="C25" s="109"/>
      <c r="D25" s="880"/>
      <c r="E25" s="880"/>
      <c r="F25" s="880"/>
      <c r="G25" s="881"/>
    </row>
    <row r="26" spans="1:6" s="437" customFormat="1" ht="15" customHeight="1" thickBot="1">
      <c r="A26" s="103"/>
      <c r="B26" s="104"/>
      <c r="C26" s="95" t="s">
        <v>874</v>
      </c>
      <c r="D26" s="870"/>
      <c r="E26" s="870"/>
      <c r="F26" s="870"/>
    </row>
    <row r="27" spans="1:6" s="437" customFormat="1" ht="9.75" customHeight="1" thickBot="1">
      <c r="A27" s="76">
        <v>5</v>
      </c>
      <c r="B27" s="77"/>
      <c r="C27" s="78" t="s">
        <v>602</v>
      </c>
      <c r="D27" s="858">
        <f>D28+SUM(D30:D37)+SUM(D39:D40)</f>
        <v>31101</v>
      </c>
      <c r="E27" s="858">
        <f>E28+SUM(E30:E37)+SUM(E39:E40)</f>
        <v>31521</v>
      </c>
      <c r="F27" s="858">
        <f>F28+SUM(F30:F37)+SUM(F39:F40)</f>
        <v>22118</v>
      </c>
    </row>
    <row r="28" spans="1:6" s="439" customFormat="1" ht="15" customHeight="1">
      <c r="A28" s="79"/>
      <c r="B28" s="812">
        <v>1</v>
      </c>
      <c r="C28" s="24" t="s">
        <v>842</v>
      </c>
      <c r="D28" s="856">
        <v>7679</v>
      </c>
      <c r="E28" s="856">
        <v>8011</v>
      </c>
      <c r="F28" s="856">
        <v>7153</v>
      </c>
    </row>
    <row r="29" spans="1:6" s="438" customFormat="1" ht="12" customHeight="1">
      <c r="A29" s="79"/>
      <c r="B29" s="812"/>
      <c r="C29" s="840" t="s">
        <v>603</v>
      </c>
      <c r="D29" s="871"/>
      <c r="E29" s="871"/>
      <c r="F29" s="871"/>
    </row>
    <row r="30" spans="1:6" ht="12" customHeight="1">
      <c r="A30" s="79"/>
      <c r="B30" s="812">
        <v>2</v>
      </c>
      <c r="C30" s="13" t="s">
        <v>843</v>
      </c>
      <c r="D30" s="856">
        <v>1989</v>
      </c>
      <c r="E30" s="856">
        <v>2077</v>
      </c>
      <c r="F30" s="856">
        <v>1809</v>
      </c>
    </row>
    <row r="31" spans="1:6" ht="12" customHeight="1">
      <c r="A31" s="84"/>
      <c r="B31" s="814">
        <v>3</v>
      </c>
      <c r="C31" s="13" t="s">
        <v>844</v>
      </c>
      <c r="D31" s="860">
        <v>10752</v>
      </c>
      <c r="E31" s="860">
        <v>10752</v>
      </c>
      <c r="F31" s="860">
        <v>9224</v>
      </c>
    </row>
    <row r="32" spans="1:6" ht="12" customHeight="1">
      <c r="A32" s="84"/>
      <c r="B32" s="814">
        <v>4</v>
      </c>
      <c r="C32" s="28" t="s">
        <v>923</v>
      </c>
      <c r="D32" s="860">
        <v>4900</v>
      </c>
      <c r="E32" s="860">
        <v>4900</v>
      </c>
      <c r="F32" s="860">
        <v>3146</v>
      </c>
    </row>
    <row r="33" spans="1:6" ht="12" customHeight="1">
      <c r="A33" s="84"/>
      <c r="B33" s="814">
        <v>5</v>
      </c>
      <c r="C33" s="44" t="s">
        <v>1038</v>
      </c>
      <c r="D33" s="860"/>
      <c r="E33" s="860"/>
      <c r="F33" s="860"/>
    </row>
    <row r="34" spans="1:6" ht="12" customHeight="1">
      <c r="A34" s="84"/>
      <c r="B34" s="814">
        <v>6</v>
      </c>
      <c r="C34" s="13" t="s">
        <v>979</v>
      </c>
      <c r="D34" s="860">
        <v>2000</v>
      </c>
      <c r="E34" s="860">
        <v>2000</v>
      </c>
      <c r="F34" s="860">
        <v>786</v>
      </c>
    </row>
    <row r="35" spans="1:6" ht="12" customHeight="1">
      <c r="A35" s="84"/>
      <c r="B35" s="814">
        <v>7</v>
      </c>
      <c r="C35" s="56" t="s">
        <v>1004</v>
      </c>
      <c r="D35" s="860">
        <v>3781</v>
      </c>
      <c r="E35" s="860">
        <v>3781</v>
      </c>
      <c r="F35" s="860"/>
    </row>
    <row r="36" spans="1:6" ht="12" customHeight="1">
      <c r="A36" s="79"/>
      <c r="B36" s="812">
        <v>8</v>
      </c>
      <c r="C36" s="13" t="s">
        <v>918</v>
      </c>
      <c r="D36" s="856"/>
      <c r="E36" s="856"/>
      <c r="F36" s="856"/>
    </row>
    <row r="37" spans="1:6" ht="12" customHeight="1">
      <c r="A37" s="86"/>
      <c r="B37" s="815">
        <v>9</v>
      </c>
      <c r="C37" s="13" t="s">
        <v>845</v>
      </c>
      <c r="D37" s="859"/>
      <c r="E37" s="859"/>
      <c r="F37" s="859"/>
    </row>
    <row r="38" spans="1:6" s="438" customFormat="1" ht="22.5">
      <c r="A38" s="86"/>
      <c r="B38" s="815"/>
      <c r="C38" s="872" t="s">
        <v>65</v>
      </c>
      <c r="D38" s="873"/>
      <c r="E38" s="873"/>
      <c r="F38" s="873"/>
    </row>
    <row r="39" spans="1:6" s="438" customFormat="1" ht="12" customHeight="1">
      <c r="A39" s="86"/>
      <c r="B39" s="815">
        <v>10</v>
      </c>
      <c r="C39" s="29" t="s">
        <v>995</v>
      </c>
      <c r="D39" s="859"/>
      <c r="E39" s="859"/>
      <c r="F39" s="859"/>
    </row>
    <row r="40" spans="1:6" s="438" customFormat="1" ht="12" customHeight="1" thickBot="1">
      <c r="A40" s="79"/>
      <c r="B40" s="812">
        <v>11</v>
      </c>
      <c r="C40" s="45" t="s">
        <v>1000</v>
      </c>
      <c r="D40" s="856"/>
      <c r="E40" s="856"/>
      <c r="F40" s="856"/>
    </row>
    <row r="41" spans="1:6" ht="12" customHeight="1" thickBot="1">
      <c r="A41" s="76">
        <v>6</v>
      </c>
      <c r="B41" s="77"/>
      <c r="C41" s="78" t="s">
        <v>875</v>
      </c>
      <c r="D41" s="858">
        <f>SUM(D42:D45)</f>
        <v>5434</v>
      </c>
      <c r="E41" s="858">
        <f>SUM(E42:E45)</f>
        <v>5434</v>
      </c>
      <c r="F41" s="858">
        <f>SUM(F42:F45)</f>
        <v>6011</v>
      </c>
    </row>
    <row r="42" spans="1:6" ht="12" customHeight="1">
      <c r="A42" s="79"/>
      <c r="B42" s="812">
        <v>1</v>
      </c>
      <c r="C42" s="57" t="s">
        <v>916</v>
      </c>
      <c r="D42" s="856"/>
      <c r="E42" s="856"/>
      <c r="F42" s="856"/>
    </row>
    <row r="43" spans="1:6" s="438" customFormat="1" ht="12" customHeight="1">
      <c r="A43" s="79"/>
      <c r="B43" s="812">
        <v>2</v>
      </c>
      <c r="C43" s="57" t="s">
        <v>1182</v>
      </c>
      <c r="D43" s="856"/>
      <c r="E43" s="856"/>
      <c r="F43" s="856">
        <v>273</v>
      </c>
    </row>
    <row r="44" spans="1:6" ht="12" customHeight="1">
      <c r="A44" s="79"/>
      <c r="B44" s="812">
        <v>3</v>
      </c>
      <c r="C44" s="57" t="s">
        <v>1039</v>
      </c>
      <c r="D44" s="856"/>
      <c r="E44" s="856"/>
      <c r="F44" s="856"/>
    </row>
    <row r="45" spans="1:6" ht="12" customHeight="1" thickBot="1">
      <c r="A45" s="79"/>
      <c r="B45" s="812">
        <v>4</v>
      </c>
      <c r="C45" s="57" t="s">
        <v>876</v>
      </c>
      <c r="D45" s="856">
        <v>5434</v>
      </c>
      <c r="E45" s="856">
        <v>5434</v>
      </c>
      <c r="F45" s="856">
        <v>5738</v>
      </c>
    </row>
    <row r="46" spans="1:6" ht="12" customHeight="1" thickBot="1">
      <c r="A46" s="90"/>
      <c r="B46" s="91"/>
      <c r="C46" s="206" t="s">
        <v>880</v>
      </c>
      <c r="D46" s="867">
        <f>D27+D41</f>
        <v>36535</v>
      </c>
      <c r="E46" s="867">
        <f>E27+E41</f>
        <v>36955</v>
      </c>
      <c r="F46" s="867">
        <f>F27+F41</f>
        <v>28129</v>
      </c>
    </row>
    <row r="47" spans="1:6" ht="12" customHeight="1" thickBot="1">
      <c r="A47" s="874"/>
      <c r="B47" s="875"/>
      <c r="C47" s="875"/>
      <c r="D47" s="875"/>
      <c r="E47" s="875"/>
      <c r="F47" s="875"/>
    </row>
    <row r="48" spans="1:6" ht="12" customHeight="1" thickBot="1">
      <c r="A48" s="876" t="s">
        <v>609</v>
      </c>
      <c r="B48" s="877"/>
      <c r="C48" s="878"/>
      <c r="D48" s="879">
        <v>1</v>
      </c>
      <c r="E48" s="879">
        <v>1</v>
      </c>
      <c r="F48" s="879">
        <v>1</v>
      </c>
    </row>
    <row r="49" spans="1:6" ht="24.75" customHeight="1">
      <c r="A49" s="1115"/>
      <c r="B49" s="1115"/>
      <c r="C49" s="1115"/>
      <c r="D49" s="1115"/>
      <c r="E49" s="1115"/>
      <c r="F49" s="1115"/>
    </row>
    <row r="50" spans="1:4" ht="9.75" customHeight="1">
      <c r="A50" s="874"/>
      <c r="B50" s="875"/>
      <c r="C50" s="875"/>
      <c r="D50" s="875"/>
    </row>
    <row r="51" spans="1:4" ht="15" customHeight="1">
      <c r="A51" s="874"/>
      <c r="B51" s="875"/>
      <c r="C51" s="875"/>
      <c r="D51" s="875"/>
    </row>
    <row r="52" spans="1:4" ht="12.75">
      <c r="A52" s="874"/>
      <c r="B52" s="875"/>
      <c r="C52" s="875"/>
      <c r="D52" s="875"/>
    </row>
    <row r="53" spans="1:4" ht="12.75">
      <c r="A53" s="874"/>
      <c r="B53" s="875"/>
      <c r="C53" s="875"/>
      <c r="D53" s="875"/>
    </row>
  </sheetData>
  <sheetProtection/>
  <mergeCells count="7">
    <mergeCell ref="C1:F1"/>
    <mergeCell ref="A49:F49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05" t="s">
        <v>1294</v>
      </c>
      <c r="D1" s="1105"/>
      <c r="E1" s="1105"/>
      <c r="F1" s="1105"/>
    </row>
    <row r="2" spans="1:6" s="434" customFormat="1" ht="15.75">
      <c r="A2" s="66" t="s">
        <v>849</v>
      </c>
      <c r="B2" s="67"/>
      <c r="C2" s="1116" t="s">
        <v>1289</v>
      </c>
      <c r="D2" s="1117"/>
      <c r="E2" s="1118"/>
      <c r="F2" s="68" t="s">
        <v>850</v>
      </c>
    </row>
    <row r="3" spans="1:6" s="434" customFormat="1" ht="16.5" thickBot="1">
      <c r="A3" s="69" t="s">
        <v>851</v>
      </c>
      <c r="B3" s="70"/>
      <c r="C3" s="1119" t="s">
        <v>67</v>
      </c>
      <c r="D3" s="1120"/>
      <c r="E3" s="1121"/>
      <c r="F3" s="706" t="s">
        <v>882</v>
      </c>
    </row>
    <row r="4" spans="1:6" s="435" customFormat="1" ht="21" customHeight="1" thickBot="1">
      <c r="A4" s="72"/>
      <c r="B4" s="72"/>
      <c r="C4" s="72"/>
      <c r="D4" s="72"/>
      <c r="E4" s="72"/>
      <c r="F4" s="7" t="s">
        <v>854</v>
      </c>
    </row>
    <row r="5" spans="1:6" ht="36">
      <c r="A5" s="62" t="s">
        <v>855</v>
      </c>
      <c r="B5" s="63" t="s">
        <v>856</v>
      </c>
      <c r="C5" s="1077" t="s">
        <v>857</v>
      </c>
      <c r="D5" s="113" t="s">
        <v>1134</v>
      </c>
      <c r="E5" s="113" t="s">
        <v>1135</v>
      </c>
      <c r="F5" s="1058" t="s">
        <v>1049</v>
      </c>
    </row>
    <row r="6" spans="1:6" ht="13.5" thickBot="1">
      <c r="A6" s="64" t="s">
        <v>858</v>
      </c>
      <c r="B6" s="65"/>
      <c r="C6" s="1078"/>
      <c r="D6" s="1113" t="s">
        <v>1136</v>
      </c>
      <c r="E6" s="1114"/>
      <c r="F6" s="105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9" customFormat="1" ht="15.75" customHeight="1" thickBot="1">
      <c r="A8" s="103"/>
      <c r="B8" s="104"/>
      <c r="C8" s="207" t="s">
        <v>859</v>
      </c>
      <c r="D8" s="95"/>
      <c r="E8" s="95"/>
      <c r="F8" s="105"/>
    </row>
    <row r="9" spans="1:6" s="438" customFormat="1" ht="12" customHeight="1" thickBot="1">
      <c r="A9" s="76">
        <v>1</v>
      </c>
      <c r="B9" s="77"/>
      <c r="C9" s="78" t="s">
        <v>860</v>
      </c>
      <c r="D9" s="855">
        <f>SUM(D10:D13)</f>
        <v>3338</v>
      </c>
      <c r="E9" s="855">
        <f>SUM(E10:E13)</f>
        <v>3338</v>
      </c>
      <c r="F9" s="855">
        <f>SUM(F10:F13)</f>
        <v>1228</v>
      </c>
    </row>
    <row r="10" spans="1:6" ht="12" customHeight="1">
      <c r="A10" s="79"/>
      <c r="B10" s="812">
        <v>1</v>
      </c>
      <c r="C10" s="57" t="s">
        <v>106</v>
      </c>
      <c r="D10" s="856"/>
      <c r="E10" s="856"/>
      <c r="F10" s="856"/>
    </row>
    <row r="11" spans="1:6" ht="12" customHeight="1">
      <c r="A11" s="79"/>
      <c r="B11" s="812">
        <v>2</v>
      </c>
      <c r="C11" s="57" t="s">
        <v>987</v>
      </c>
      <c r="D11" s="856">
        <v>2671</v>
      </c>
      <c r="E11" s="856">
        <v>2671</v>
      </c>
      <c r="F11" s="856">
        <v>982</v>
      </c>
    </row>
    <row r="12" spans="1:6" ht="19.5" customHeight="1">
      <c r="A12" s="79"/>
      <c r="B12" s="812">
        <v>3</v>
      </c>
      <c r="C12" s="57" t="s">
        <v>988</v>
      </c>
      <c r="D12" s="856">
        <v>667</v>
      </c>
      <c r="E12" s="856">
        <v>667</v>
      </c>
      <c r="F12" s="856">
        <v>246</v>
      </c>
    </row>
    <row r="13" spans="1:6" ht="12" customHeight="1" thickBot="1">
      <c r="A13" s="79"/>
      <c r="B13" s="812">
        <v>4</v>
      </c>
      <c r="C13" s="57" t="s">
        <v>989</v>
      </c>
      <c r="D13" s="856"/>
      <c r="E13" s="856"/>
      <c r="F13" s="856"/>
    </row>
    <row r="14" spans="1:6" ht="12" customHeight="1" thickBot="1">
      <c r="A14" s="76">
        <v>2</v>
      </c>
      <c r="B14" s="91"/>
      <c r="C14" s="78" t="s">
        <v>864</v>
      </c>
      <c r="D14" s="857"/>
      <c r="E14" s="857"/>
      <c r="F14" s="857"/>
    </row>
    <row r="15" spans="1:6" s="438" customFormat="1" ht="12" customHeight="1" thickBot="1">
      <c r="A15" s="76">
        <v>3</v>
      </c>
      <c r="B15" s="77"/>
      <c r="C15" s="78" t="s">
        <v>1033</v>
      </c>
      <c r="D15" s="858">
        <f>SUM(D16:D22)</f>
        <v>0</v>
      </c>
      <c r="E15" s="858">
        <f>SUM(E16:E22)</f>
        <v>1079</v>
      </c>
      <c r="F15" s="858">
        <f>SUM(F16:F22)</f>
        <v>2750</v>
      </c>
    </row>
    <row r="16" spans="1:6" ht="12" customHeight="1">
      <c r="A16" s="86"/>
      <c r="B16" s="815">
        <v>1</v>
      </c>
      <c r="C16" s="87" t="s">
        <v>1034</v>
      </c>
      <c r="D16" s="859"/>
      <c r="E16" s="859">
        <v>1079</v>
      </c>
      <c r="F16" s="859">
        <v>2750</v>
      </c>
    </row>
    <row r="17" spans="1:6" ht="12" customHeight="1">
      <c r="A17" s="79"/>
      <c r="B17" s="812">
        <v>2</v>
      </c>
      <c r="C17" s="87" t="s">
        <v>1035</v>
      </c>
      <c r="D17" s="856"/>
      <c r="E17" s="856"/>
      <c r="F17" s="856"/>
    </row>
    <row r="18" spans="1:6" ht="12" customHeight="1">
      <c r="A18" s="79"/>
      <c r="B18" s="812">
        <v>3</v>
      </c>
      <c r="C18" s="57" t="s">
        <v>259</v>
      </c>
      <c r="D18" s="856"/>
      <c r="E18" s="856"/>
      <c r="F18" s="856"/>
    </row>
    <row r="19" spans="1:6" ht="12" customHeight="1">
      <c r="A19" s="79"/>
      <c r="B19" s="812">
        <v>4</v>
      </c>
      <c r="C19" s="89" t="s">
        <v>1036</v>
      </c>
      <c r="D19" s="856"/>
      <c r="E19" s="856"/>
      <c r="F19" s="856"/>
    </row>
    <row r="20" spans="1:6" ht="12" customHeight="1">
      <c r="A20" s="84"/>
      <c r="B20" s="814">
        <v>5</v>
      </c>
      <c r="C20" s="57" t="s">
        <v>1037</v>
      </c>
      <c r="D20" s="860"/>
      <c r="E20" s="860"/>
      <c r="F20" s="860"/>
    </row>
    <row r="21" spans="1:6" ht="12" customHeight="1">
      <c r="A21" s="84"/>
      <c r="B21" s="814">
        <v>6</v>
      </c>
      <c r="C21" s="87" t="s">
        <v>913</v>
      </c>
      <c r="D21" s="860"/>
      <c r="E21" s="860"/>
      <c r="F21" s="860"/>
    </row>
    <row r="22" spans="1:6" ht="12" customHeight="1" thickBot="1">
      <c r="A22" s="102"/>
      <c r="B22" s="861">
        <v>7</v>
      </c>
      <c r="C22" s="862" t="s">
        <v>914</v>
      </c>
      <c r="D22" s="863"/>
      <c r="E22" s="863"/>
      <c r="F22" s="863"/>
    </row>
    <row r="23" spans="1:6" ht="12" customHeight="1" thickBot="1">
      <c r="A23" s="107">
        <v>4</v>
      </c>
      <c r="B23" s="864"/>
      <c r="C23" s="865" t="s">
        <v>881</v>
      </c>
      <c r="D23" s="866">
        <v>68278</v>
      </c>
      <c r="E23" s="866">
        <v>63660</v>
      </c>
      <c r="F23" s="866">
        <v>55536</v>
      </c>
    </row>
    <row r="24" spans="1:6" ht="12" customHeight="1" thickBot="1">
      <c r="A24" s="90"/>
      <c r="B24" s="91"/>
      <c r="C24" s="206" t="s">
        <v>840</v>
      </c>
      <c r="D24" s="867">
        <f>D9+D14+D15+D23</f>
        <v>71616</v>
      </c>
      <c r="E24" s="867">
        <f>E9+E14+E15+E23</f>
        <v>68077</v>
      </c>
      <c r="F24" s="867">
        <f>F9+F14+F15+F23</f>
        <v>59514</v>
      </c>
    </row>
    <row r="25" spans="1:6" ht="12" customHeight="1" thickBot="1">
      <c r="A25" s="108"/>
      <c r="B25" s="868"/>
      <c r="C25" s="109"/>
      <c r="D25" s="880"/>
      <c r="E25" s="880"/>
      <c r="F25" s="880"/>
    </row>
    <row r="26" spans="1:6" s="437" customFormat="1" ht="15" customHeight="1" thickBot="1">
      <c r="A26" s="103"/>
      <c r="B26" s="104"/>
      <c r="C26" s="95" t="s">
        <v>874</v>
      </c>
      <c r="D26" s="870"/>
      <c r="E26" s="870"/>
      <c r="F26" s="870"/>
    </row>
    <row r="27" spans="1:6" s="437" customFormat="1" ht="9.75" customHeight="1" thickBot="1">
      <c r="A27" s="76">
        <v>5</v>
      </c>
      <c r="B27" s="77"/>
      <c r="C27" s="78" t="s">
        <v>602</v>
      </c>
      <c r="D27" s="858">
        <f>D28+SUM(D30:D37)+SUM(D39:D40)</f>
        <v>71616</v>
      </c>
      <c r="E27" s="858">
        <f>E28+SUM(E30:E37)+SUM(E39:E40)</f>
        <v>68077</v>
      </c>
      <c r="F27" s="858">
        <f>F28+SUM(F30:F37)+SUM(F39:F40)</f>
        <v>59514</v>
      </c>
    </row>
    <row r="28" spans="1:6" s="439" customFormat="1" ht="15" customHeight="1">
      <c r="A28" s="79"/>
      <c r="B28" s="812">
        <v>1</v>
      </c>
      <c r="C28" s="24" t="s">
        <v>842</v>
      </c>
      <c r="D28" s="856"/>
      <c r="E28" s="856"/>
      <c r="F28" s="856"/>
    </row>
    <row r="29" spans="1:6" s="438" customFormat="1" ht="12" customHeight="1">
      <c r="A29" s="79"/>
      <c r="B29" s="812"/>
      <c r="C29" s="840" t="s">
        <v>603</v>
      </c>
      <c r="D29" s="871"/>
      <c r="E29" s="871"/>
      <c r="F29" s="871"/>
    </row>
    <row r="30" spans="1:6" ht="12" customHeight="1">
      <c r="A30" s="79"/>
      <c r="B30" s="812">
        <v>2</v>
      </c>
      <c r="C30" s="13" t="s">
        <v>843</v>
      </c>
      <c r="D30" s="856">
        <v>841</v>
      </c>
      <c r="E30" s="856">
        <v>841</v>
      </c>
      <c r="F30" s="856">
        <v>698</v>
      </c>
    </row>
    <row r="31" spans="1:6" ht="12" customHeight="1">
      <c r="A31" s="84"/>
      <c r="B31" s="814">
        <v>3</v>
      </c>
      <c r="C31" s="13" t="s">
        <v>844</v>
      </c>
      <c r="D31" s="860">
        <v>2921</v>
      </c>
      <c r="E31" s="860">
        <v>983</v>
      </c>
      <c r="F31" s="860">
        <v>536</v>
      </c>
    </row>
    <row r="32" spans="1:6" ht="12" customHeight="1">
      <c r="A32" s="84"/>
      <c r="B32" s="814">
        <v>4</v>
      </c>
      <c r="C32" s="28" t="s">
        <v>923</v>
      </c>
      <c r="D32" s="860"/>
      <c r="E32" s="860"/>
      <c r="F32" s="860"/>
    </row>
    <row r="33" spans="1:6" ht="12" customHeight="1">
      <c r="A33" s="84"/>
      <c r="B33" s="814">
        <v>5</v>
      </c>
      <c r="C33" s="44" t="s">
        <v>1038</v>
      </c>
      <c r="D33" s="860"/>
      <c r="E33" s="860"/>
      <c r="F33" s="860"/>
    </row>
    <row r="34" spans="1:6" ht="12" customHeight="1">
      <c r="A34" s="84"/>
      <c r="B34" s="814">
        <v>6</v>
      </c>
      <c r="C34" s="13" t="s">
        <v>979</v>
      </c>
      <c r="D34" s="860"/>
      <c r="E34" s="860"/>
      <c r="F34" s="860"/>
    </row>
    <row r="35" spans="1:6" ht="12" customHeight="1">
      <c r="A35" s="84"/>
      <c r="B35" s="814">
        <v>7</v>
      </c>
      <c r="C35" s="56" t="s">
        <v>1004</v>
      </c>
      <c r="D35" s="860"/>
      <c r="E35" s="860"/>
      <c r="F35" s="860"/>
    </row>
    <row r="36" spans="1:6" ht="12" customHeight="1">
      <c r="A36" s="79"/>
      <c r="B36" s="812">
        <v>8</v>
      </c>
      <c r="C36" s="13" t="s">
        <v>918</v>
      </c>
      <c r="D36" s="856">
        <v>67854</v>
      </c>
      <c r="E36" s="856">
        <v>66253</v>
      </c>
      <c r="F36" s="856">
        <v>58280</v>
      </c>
    </row>
    <row r="37" spans="1:6" ht="12" customHeight="1">
      <c r="A37" s="86"/>
      <c r="B37" s="815">
        <v>9</v>
      </c>
      <c r="C37" s="13" t="s">
        <v>845</v>
      </c>
      <c r="D37" s="859"/>
      <c r="E37" s="859"/>
      <c r="F37" s="859"/>
    </row>
    <row r="38" spans="1:6" s="438" customFormat="1" ht="21.75" customHeight="1">
      <c r="A38" s="86"/>
      <c r="B38" s="815"/>
      <c r="C38" s="872" t="s">
        <v>65</v>
      </c>
      <c r="D38" s="873"/>
      <c r="E38" s="873"/>
      <c r="F38" s="873"/>
    </row>
    <row r="39" spans="1:6" s="438" customFormat="1" ht="12" customHeight="1">
      <c r="A39" s="86"/>
      <c r="B39" s="815">
        <v>10</v>
      </c>
      <c r="C39" s="29" t="s">
        <v>995</v>
      </c>
      <c r="D39" s="859"/>
      <c r="E39" s="859"/>
      <c r="F39" s="859"/>
    </row>
    <row r="40" spans="1:6" s="438" customFormat="1" ht="12" customHeight="1" thickBot="1">
      <c r="A40" s="79"/>
      <c r="B40" s="812">
        <v>11</v>
      </c>
      <c r="C40" s="45" t="s">
        <v>1000</v>
      </c>
      <c r="D40" s="856"/>
      <c r="E40" s="856"/>
      <c r="F40" s="856"/>
    </row>
    <row r="41" spans="1:6" ht="12" customHeight="1" thickBot="1">
      <c r="A41" s="76">
        <v>6</v>
      </c>
      <c r="B41" s="77"/>
      <c r="C41" s="78" t="s">
        <v>875</v>
      </c>
      <c r="D41" s="858">
        <f>SUM(D42:D45)</f>
        <v>0</v>
      </c>
      <c r="E41" s="858">
        <f>SUM(E42:E45)</f>
        <v>0</v>
      </c>
      <c r="F41" s="858">
        <f>SUM(F42:F45)</f>
        <v>0</v>
      </c>
    </row>
    <row r="42" spans="1:6" ht="12" customHeight="1">
      <c r="A42" s="79"/>
      <c r="B42" s="812">
        <v>1</v>
      </c>
      <c r="C42" s="57" t="s">
        <v>916</v>
      </c>
      <c r="D42" s="856"/>
      <c r="E42" s="856"/>
      <c r="F42" s="856"/>
    </row>
    <row r="43" spans="1:6" s="438" customFormat="1" ht="12" customHeight="1">
      <c r="A43" s="79"/>
      <c r="B43" s="812">
        <v>2</v>
      </c>
      <c r="C43" s="57" t="s">
        <v>1182</v>
      </c>
      <c r="D43" s="856"/>
      <c r="E43" s="856"/>
      <c r="F43" s="856"/>
    </row>
    <row r="44" spans="1:6" ht="12" customHeight="1">
      <c r="A44" s="79"/>
      <c r="B44" s="812">
        <v>3</v>
      </c>
      <c r="C44" s="57" t="s">
        <v>1039</v>
      </c>
      <c r="D44" s="856"/>
      <c r="E44" s="856"/>
      <c r="F44" s="856"/>
    </row>
    <row r="45" spans="1:6" ht="12" customHeight="1" thickBot="1">
      <c r="A45" s="79"/>
      <c r="B45" s="812">
        <v>4</v>
      </c>
      <c r="C45" s="57" t="s">
        <v>876</v>
      </c>
      <c r="D45" s="856"/>
      <c r="E45" s="856"/>
      <c r="F45" s="856"/>
    </row>
    <row r="46" spans="1:6" ht="12" customHeight="1" thickBot="1">
      <c r="A46" s="90"/>
      <c r="B46" s="91"/>
      <c r="C46" s="206" t="s">
        <v>880</v>
      </c>
      <c r="D46" s="867">
        <f>D27+D41</f>
        <v>71616</v>
      </c>
      <c r="E46" s="867">
        <f>E27+E41</f>
        <v>68077</v>
      </c>
      <c r="F46" s="867">
        <f>F27+F41</f>
        <v>59514</v>
      </c>
    </row>
    <row r="47" spans="1:6" ht="12" customHeight="1" thickBot="1">
      <c r="A47" s="874"/>
      <c r="B47" s="875"/>
      <c r="C47" s="875"/>
      <c r="D47" s="875"/>
      <c r="E47" s="875"/>
      <c r="F47" s="875"/>
    </row>
    <row r="48" spans="1:6" ht="12" customHeight="1" thickBot="1">
      <c r="A48" s="876" t="s">
        <v>609</v>
      </c>
      <c r="B48" s="877"/>
      <c r="C48" s="878"/>
      <c r="D48" s="879"/>
      <c r="E48" s="879"/>
      <c r="F48" s="879"/>
    </row>
    <row r="49" spans="1:6" ht="15" customHeight="1">
      <c r="A49" s="1115"/>
      <c r="B49" s="1115"/>
      <c r="C49" s="1115"/>
      <c r="D49" s="1115"/>
      <c r="E49" s="1115"/>
      <c r="F49" s="1115"/>
    </row>
    <row r="50" spans="1:4" ht="9.75" customHeight="1">
      <c r="A50" s="874"/>
      <c r="B50" s="875"/>
      <c r="C50" s="875"/>
      <c r="D50" s="875"/>
    </row>
    <row r="51" spans="1:4" ht="15" customHeight="1">
      <c r="A51" s="874"/>
      <c r="B51" s="875"/>
      <c r="C51" s="875"/>
      <c r="D51" s="875"/>
    </row>
    <row r="52" spans="1:4" ht="12.75">
      <c r="A52" s="874"/>
      <c r="B52" s="875"/>
      <c r="C52" s="875"/>
      <c r="D52" s="875"/>
    </row>
  </sheetData>
  <sheetProtection/>
  <mergeCells count="7">
    <mergeCell ref="C1:F1"/>
    <mergeCell ref="A49:F49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view="pageLayout" zoomScaleNormal="120" workbookViewId="0" topLeftCell="A49">
      <selection activeCell="D40" sqref="D40"/>
    </sheetView>
  </sheetViews>
  <sheetFormatPr defaultColWidth="9.00390625" defaultRowHeight="12.75"/>
  <cols>
    <col min="1" max="1" width="7.625" style="254" customWidth="1"/>
    <col min="2" max="2" width="50.50390625" style="254" customWidth="1"/>
    <col min="3" max="6" width="10.875" style="254" customWidth="1"/>
    <col min="7" max="16384" width="9.375" style="235" customWidth="1"/>
  </cols>
  <sheetData>
    <row r="1" spans="1:6" ht="15.75" customHeight="1">
      <c r="A1" s="234" t="s">
        <v>808</v>
      </c>
      <c r="B1" s="234"/>
      <c r="C1" s="234"/>
      <c r="D1" s="234"/>
      <c r="E1" s="234"/>
      <c r="F1" s="234"/>
    </row>
    <row r="2" spans="1:6" ht="15.75" customHeight="1" thickBot="1">
      <c r="A2" s="1025" t="s">
        <v>40</v>
      </c>
      <c r="B2" s="1025"/>
      <c r="C2" s="11"/>
      <c r="D2" s="11"/>
      <c r="E2" s="1026" t="s">
        <v>854</v>
      </c>
      <c r="F2" s="1026"/>
    </row>
    <row r="3" spans="1:6" ht="13.5" customHeight="1">
      <c r="A3" s="1028" t="s">
        <v>809</v>
      </c>
      <c r="B3" s="1030" t="s">
        <v>810</v>
      </c>
      <c r="C3" s="1032" t="s">
        <v>1162</v>
      </c>
      <c r="D3" s="1035" t="s">
        <v>1159</v>
      </c>
      <c r="E3" s="1036"/>
      <c r="F3" s="1037"/>
    </row>
    <row r="4" spans="1:6" ht="33.75" customHeight="1" thickBot="1">
      <c r="A4" s="1029"/>
      <c r="B4" s="1031"/>
      <c r="C4" s="1033"/>
      <c r="D4" s="236" t="s">
        <v>895</v>
      </c>
      <c r="E4" s="236" t="s">
        <v>1048</v>
      </c>
      <c r="F4" s="237" t="s">
        <v>1049</v>
      </c>
    </row>
    <row r="5" spans="1:6" s="238" customFormat="1" ht="12" customHeight="1" thickBot="1">
      <c r="A5" s="170">
        <v>1</v>
      </c>
      <c r="B5" s="171">
        <v>2</v>
      </c>
      <c r="C5" s="171">
        <v>3</v>
      </c>
      <c r="D5" s="171">
        <v>4</v>
      </c>
      <c r="E5" s="171">
        <v>5</v>
      </c>
      <c r="F5" s="172">
        <v>6</v>
      </c>
    </row>
    <row r="6" spans="1:6" s="2" customFormat="1" ht="12" customHeight="1" thickBot="1">
      <c r="A6" s="232" t="s">
        <v>811</v>
      </c>
      <c r="B6" s="239" t="s">
        <v>952</v>
      </c>
      <c r="C6" s="241">
        <f>C7+C8</f>
        <v>61973</v>
      </c>
      <c r="D6" s="241">
        <f>D7+D8</f>
        <v>52903</v>
      </c>
      <c r="E6" s="241">
        <f>E7+E8</f>
        <v>53011</v>
      </c>
      <c r="F6" s="240">
        <f>F7+F8</f>
        <v>51680</v>
      </c>
    </row>
    <row r="7" spans="1:6" s="2" customFormat="1" ht="12" customHeight="1" thickBot="1">
      <c r="A7" s="231" t="s">
        <v>812</v>
      </c>
      <c r="B7" s="48" t="s">
        <v>1206</v>
      </c>
      <c r="C7" s="49">
        <v>23244</v>
      </c>
      <c r="D7" s="49">
        <v>15884</v>
      </c>
      <c r="E7" s="49">
        <v>15992</v>
      </c>
      <c r="F7" s="50">
        <v>14518</v>
      </c>
    </row>
    <row r="8" spans="1:6" s="2" customFormat="1" ht="12" customHeight="1" thickBot="1">
      <c r="A8" s="231" t="s">
        <v>813</v>
      </c>
      <c r="B8" s="48" t="s">
        <v>1207</v>
      </c>
      <c r="C8" s="243">
        <f>SUM(C9:C12)</f>
        <v>38729</v>
      </c>
      <c r="D8" s="243">
        <f>SUM(D9:D12)</f>
        <v>37019</v>
      </c>
      <c r="E8" s="243">
        <f>SUM(E9:E12)</f>
        <v>37019</v>
      </c>
      <c r="F8" s="242">
        <f>SUM(F9:F12)</f>
        <v>37162</v>
      </c>
    </row>
    <row r="9" spans="1:6" s="2" customFormat="1" ht="12" customHeight="1">
      <c r="A9" s="227" t="s">
        <v>930</v>
      </c>
      <c r="B9" s="12" t="s">
        <v>912</v>
      </c>
      <c r="C9" s="32"/>
      <c r="D9" s="32"/>
      <c r="E9" s="32"/>
      <c r="F9" s="33"/>
    </row>
    <row r="10" spans="1:6" s="2" customFormat="1" ht="12" customHeight="1">
      <c r="A10" s="226" t="s">
        <v>931</v>
      </c>
      <c r="B10" s="13" t="s">
        <v>861</v>
      </c>
      <c r="C10" s="14">
        <v>955</v>
      </c>
      <c r="D10" s="14">
        <v>1300</v>
      </c>
      <c r="E10" s="14">
        <v>1300</v>
      </c>
      <c r="F10" s="34">
        <v>1393</v>
      </c>
    </row>
    <row r="11" spans="1:6" s="2" customFormat="1" ht="12" customHeight="1">
      <c r="A11" s="226" t="s">
        <v>932</v>
      </c>
      <c r="B11" s="13" t="s">
        <v>862</v>
      </c>
      <c r="C11" s="14">
        <v>37774</v>
      </c>
      <c r="D11" s="14">
        <v>35719</v>
      </c>
      <c r="E11" s="14">
        <v>35719</v>
      </c>
      <c r="F11" s="34">
        <v>35762</v>
      </c>
    </row>
    <row r="12" spans="1:6" s="2" customFormat="1" ht="12" customHeight="1" thickBot="1">
      <c r="A12" s="233" t="s">
        <v>933</v>
      </c>
      <c r="B12" s="17" t="s">
        <v>863</v>
      </c>
      <c r="C12" s="35"/>
      <c r="D12" s="35"/>
      <c r="E12" s="35"/>
      <c r="F12" s="36">
        <v>7</v>
      </c>
    </row>
    <row r="13" spans="1:6" s="2" customFormat="1" ht="12" customHeight="1" thickBot="1">
      <c r="A13" s="231" t="s">
        <v>814</v>
      </c>
      <c r="B13" s="48" t="s">
        <v>11</v>
      </c>
      <c r="C13" s="243">
        <f>C14+C15+C16+C17+C18+C19+C20</f>
        <v>160586</v>
      </c>
      <c r="D13" s="243">
        <f>D14+D15+D16+D17+D18+D19+D20</f>
        <v>114084</v>
      </c>
      <c r="E13" s="243">
        <f>E14+E15+E16+E17+E18+E19+E20</f>
        <v>99802</v>
      </c>
      <c r="F13" s="242">
        <f>F14+F15+F16+F17+F18+F19+F20</f>
        <v>99802</v>
      </c>
    </row>
    <row r="14" spans="1:6" s="2" customFormat="1" ht="12" customHeight="1">
      <c r="A14" s="229" t="s">
        <v>934</v>
      </c>
      <c r="B14" s="18" t="s">
        <v>1208</v>
      </c>
      <c r="C14" s="37">
        <v>37641</v>
      </c>
      <c r="D14" s="37">
        <v>38681</v>
      </c>
      <c r="E14" s="37">
        <v>32388</v>
      </c>
      <c r="F14" s="38">
        <v>32388</v>
      </c>
    </row>
    <row r="15" spans="1:6" s="2" customFormat="1" ht="12" customHeight="1">
      <c r="A15" s="226" t="s">
        <v>935</v>
      </c>
      <c r="B15" s="13" t="s">
        <v>550</v>
      </c>
      <c r="C15" s="14">
        <v>8658</v>
      </c>
      <c r="D15" s="14"/>
      <c r="E15" s="14">
        <v>452</v>
      </c>
      <c r="F15" s="34">
        <v>452</v>
      </c>
    </row>
    <row r="16" spans="1:6" s="2" customFormat="1" ht="12" customHeight="1">
      <c r="A16" s="226" t="s">
        <v>936</v>
      </c>
      <c r="B16" s="13" t="s">
        <v>942</v>
      </c>
      <c r="C16" s="14"/>
      <c r="D16" s="14"/>
      <c r="E16" s="14"/>
      <c r="F16" s="34"/>
    </row>
    <row r="17" spans="1:6" s="2" customFormat="1" ht="12" customHeight="1">
      <c r="A17" s="230" t="s">
        <v>1008</v>
      </c>
      <c r="B17" s="13" t="s">
        <v>1209</v>
      </c>
      <c r="C17" s="39">
        <v>88595</v>
      </c>
      <c r="D17" s="39">
        <v>75403</v>
      </c>
      <c r="E17" s="39">
        <v>51167</v>
      </c>
      <c r="F17" s="40">
        <v>51167</v>
      </c>
    </row>
    <row r="18" spans="1:6" s="2" customFormat="1" ht="12" customHeight="1">
      <c r="A18" s="230" t="s">
        <v>1009</v>
      </c>
      <c r="B18" s="13" t="s">
        <v>943</v>
      </c>
      <c r="C18" s="39"/>
      <c r="D18" s="39"/>
      <c r="E18" s="39">
        <v>3686</v>
      </c>
      <c r="F18" s="40">
        <v>3686</v>
      </c>
    </row>
    <row r="19" spans="1:6" s="2" customFormat="1" ht="12" customHeight="1">
      <c r="A19" s="226" t="s">
        <v>1010</v>
      </c>
      <c r="B19" s="13" t="s">
        <v>915</v>
      </c>
      <c r="C19" s="14">
        <v>2500</v>
      </c>
      <c r="D19" s="14"/>
      <c r="E19" s="14"/>
      <c r="F19" s="34"/>
    </row>
    <row r="20" spans="1:6" s="2" customFormat="1" ht="12" customHeight="1">
      <c r="A20" s="226" t="s">
        <v>1011</v>
      </c>
      <c r="B20" s="23" t="s">
        <v>1210</v>
      </c>
      <c r="C20" s="774">
        <f>C21+C22+C23</f>
        <v>23192</v>
      </c>
      <c r="D20" s="774">
        <f>D21+D22+D23</f>
        <v>0</v>
      </c>
      <c r="E20" s="774">
        <f>E21+E22+E23</f>
        <v>12109</v>
      </c>
      <c r="F20" s="775">
        <f>F21+F22+F23</f>
        <v>12109</v>
      </c>
    </row>
    <row r="21" spans="1:6" s="2" customFormat="1" ht="12" customHeight="1">
      <c r="A21" s="226" t="s">
        <v>1012</v>
      </c>
      <c r="B21" s="54" t="s">
        <v>977</v>
      </c>
      <c r="C21" s="214"/>
      <c r="D21" s="214"/>
      <c r="E21" s="214"/>
      <c r="F21" s="215"/>
    </row>
    <row r="22" spans="1:6" s="2" customFormat="1" ht="12" customHeight="1">
      <c r="A22" s="226" t="s">
        <v>1013</v>
      </c>
      <c r="B22" s="54" t="s">
        <v>9</v>
      </c>
      <c r="C22" s="214"/>
      <c r="D22" s="214"/>
      <c r="E22" s="214">
        <v>4184</v>
      </c>
      <c r="F22" s="215">
        <v>4184</v>
      </c>
    </row>
    <row r="23" spans="1:6" s="2" customFormat="1" ht="12" customHeight="1" thickBot="1">
      <c r="A23" s="230" t="s">
        <v>1014</v>
      </c>
      <c r="B23" s="55" t="s">
        <v>1050</v>
      </c>
      <c r="C23" s="638">
        <v>23192</v>
      </c>
      <c r="D23" s="638"/>
      <c r="E23" s="638">
        <v>7925</v>
      </c>
      <c r="F23" s="639">
        <v>7925</v>
      </c>
    </row>
    <row r="24" spans="1:6" s="2" customFormat="1" ht="12" customHeight="1" thickBot="1">
      <c r="A24" s="231" t="s">
        <v>815</v>
      </c>
      <c r="B24" s="48" t="s">
        <v>1211</v>
      </c>
      <c r="C24" s="243">
        <f>SUM(C25:C27)</f>
        <v>0</v>
      </c>
      <c r="D24" s="243">
        <f>SUM(D25:D27)</f>
        <v>0</v>
      </c>
      <c r="E24" s="243">
        <f>SUM(E25:E27)</f>
        <v>0</v>
      </c>
      <c r="F24" s="242">
        <f>SUM(F25:F27)</f>
        <v>0</v>
      </c>
    </row>
    <row r="25" spans="1:6" s="2" customFormat="1" ht="12" customHeight="1">
      <c r="A25" s="229" t="s">
        <v>937</v>
      </c>
      <c r="B25" s="18" t="s">
        <v>910</v>
      </c>
      <c r="C25" s="37"/>
      <c r="D25" s="37"/>
      <c r="E25" s="37"/>
      <c r="F25" s="38"/>
    </row>
    <row r="26" spans="1:6" s="2" customFormat="1" ht="12" customHeight="1">
      <c r="A26" s="227" t="s">
        <v>938</v>
      </c>
      <c r="B26" s="13" t="s">
        <v>909</v>
      </c>
      <c r="C26" s="32"/>
      <c r="D26" s="32"/>
      <c r="E26" s="32"/>
      <c r="F26" s="33"/>
    </row>
    <row r="27" spans="1:6" s="2" customFormat="1" ht="12" customHeight="1" thickBot="1">
      <c r="A27" s="230" t="s">
        <v>939</v>
      </c>
      <c r="B27" s="776" t="s">
        <v>1051</v>
      </c>
      <c r="C27" s="39"/>
      <c r="D27" s="39"/>
      <c r="E27" s="39"/>
      <c r="F27" s="40"/>
    </row>
    <row r="28" spans="1:6" s="2" customFormat="1" ht="12" customHeight="1" thickBot="1">
      <c r="A28" s="231" t="s">
        <v>816</v>
      </c>
      <c r="B28" s="48" t="s">
        <v>10</v>
      </c>
      <c r="C28" s="243">
        <f>C29+C34+C39+C40</f>
        <v>16782</v>
      </c>
      <c r="D28" s="243">
        <f>D29+D34+D39+D40</f>
        <v>17448</v>
      </c>
      <c r="E28" s="243">
        <f>E29+E34+E39+E40</f>
        <v>40324</v>
      </c>
      <c r="F28" s="242">
        <f>F29+F34+F39+F40</f>
        <v>45123</v>
      </c>
    </row>
    <row r="29" spans="1:6" s="2" customFormat="1" ht="12" customHeight="1">
      <c r="A29" s="229" t="s">
        <v>940</v>
      </c>
      <c r="B29" s="61" t="s">
        <v>1212</v>
      </c>
      <c r="C29" s="777">
        <f>C30+C31+C32+C33</f>
        <v>9220</v>
      </c>
      <c r="D29" s="777">
        <f>D30+D31+D32+D33</f>
        <v>12995</v>
      </c>
      <c r="E29" s="777">
        <f>E30+E31+E32+E33</f>
        <v>36431</v>
      </c>
      <c r="F29" s="778">
        <f>F30+F31+F32+F33</f>
        <v>41230</v>
      </c>
    </row>
    <row r="30" spans="1:6" s="2" customFormat="1" ht="12" customHeight="1">
      <c r="A30" s="226" t="s">
        <v>945</v>
      </c>
      <c r="B30" s="54" t="s">
        <v>944</v>
      </c>
      <c r="C30" s="214">
        <v>2712</v>
      </c>
      <c r="D30" s="214">
        <v>2688</v>
      </c>
      <c r="E30" s="214">
        <v>2688</v>
      </c>
      <c r="F30" s="215">
        <v>2959</v>
      </c>
    </row>
    <row r="31" spans="1:6" s="2" customFormat="1" ht="12" customHeight="1">
      <c r="A31" s="226" t="s">
        <v>946</v>
      </c>
      <c r="B31" s="54" t="s">
        <v>1052</v>
      </c>
      <c r="C31" s="214"/>
      <c r="D31" s="214"/>
      <c r="E31" s="214"/>
      <c r="F31" s="215"/>
    </row>
    <row r="32" spans="1:6" s="2" customFormat="1" ht="12" customHeight="1">
      <c r="A32" s="226" t="s">
        <v>947</v>
      </c>
      <c r="B32" s="54" t="s">
        <v>949</v>
      </c>
      <c r="C32" s="214"/>
      <c r="D32" s="214"/>
      <c r="E32" s="214"/>
      <c r="F32" s="215"/>
    </row>
    <row r="33" spans="1:6" s="2" customFormat="1" ht="12" customHeight="1">
      <c r="A33" s="230" t="s">
        <v>948</v>
      </c>
      <c r="B33" s="55" t="s">
        <v>983</v>
      </c>
      <c r="C33" s="638">
        <v>6508</v>
      </c>
      <c r="D33" s="638">
        <v>10307</v>
      </c>
      <c r="E33" s="638">
        <v>33743</v>
      </c>
      <c r="F33" s="639">
        <v>38271</v>
      </c>
    </row>
    <row r="34" spans="1:6" s="2" customFormat="1" ht="12" customHeight="1">
      <c r="A34" s="226" t="s">
        <v>941</v>
      </c>
      <c r="B34" s="23" t="s">
        <v>1213</v>
      </c>
      <c r="C34" s="774">
        <f>C35+C36+C37+C38</f>
        <v>7562</v>
      </c>
      <c r="D34" s="774">
        <f>D35+D36+D37+D38</f>
        <v>4345</v>
      </c>
      <c r="E34" s="774">
        <f>E35+E36+E37+E38</f>
        <v>3893</v>
      </c>
      <c r="F34" s="775">
        <f>F35+F36+F37+F38</f>
        <v>3893</v>
      </c>
    </row>
    <row r="35" spans="1:6" s="2" customFormat="1" ht="12" customHeight="1">
      <c r="A35" s="226" t="s">
        <v>953</v>
      </c>
      <c r="B35" s="54" t="s">
        <v>944</v>
      </c>
      <c r="C35" s="214"/>
      <c r="D35" s="214"/>
      <c r="E35" s="214"/>
      <c r="F35" s="215"/>
    </row>
    <row r="36" spans="1:6" s="2" customFormat="1" ht="12" customHeight="1">
      <c r="A36" s="226" t="s">
        <v>954</v>
      </c>
      <c r="B36" s="54" t="s">
        <v>1052</v>
      </c>
      <c r="C36" s="214">
        <v>7562</v>
      </c>
      <c r="D36" s="214">
        <v>4345</v>
      </c>
      <c r="E36" s="214">
        <v>3893</v>
      </c>
      <c r="F36" s="215">
        <v>3893</v>
      </c>
    </row>
    <row r="37" spans="1:6" s="2" customFormat="1" ht="12" customHeight="1">
      <c r="A37" s="226" t="s">
        <v>955</v>
      </c>
      <c r="B37" s="54" t="s">
        <v>949</v>
      </c>
      <c r="C37" s="214"/>
      <c r="D37" s="214"/>
      <c r="E37" s="214"/>
      <c r="F37" s="215"/>
    </row>
    <row r="38" spans="1:8" s="2" customFormat="1" ht="12" customHeight="1">
      <c r="A38" s="230" t="s">
        <v>956</v>
      </c>
      <c r="B38" s="55" t="s">
        <v>983</v>
      </c>
      <c r="C38" s="638"/>
      <c r="D38" s="638"/>
      <c r="E38" s="638"/>
      <c r="F38" s="639"/>
      <c r="H38" s="244"/>
    </row>
    <row r="39" spans="1:6" s="2" customFormat="1" ht="12" customHeight="1">
      <c r="A39" s="226" t="s">
        <v>982</v>
      </c>
      <c r="B39" s="23" t="s">
        <v>984</v>
      </c>
      <c r="C39" s="41"/>
      <c r="D39" s="41">
        <v>108</v>
      </c>
      <c r="E39" s="41"/>
      <c r="F39" s="42"/>
    </row>
    <row r="40" spans="1:6" s="2" customFormat="1" ht="12" customHeight="1" thickBot="1">
      <c r="A40" s="227" t="s">
        <v>985</v>
      </c>
      <c r="B40" s="51" t="s">
        <v>1214</v>
      </c>
      <c r="C40" s="52"/>
      <c r="D40" s="52"/>
      <c r="E40" s="52"/>
      <c r="F40" s="53"/>
    </row>
    <row r="41" spans="1:7" s="2" customFormat="1" ht="12" customHeight="1" thickBot="1">
      <c r="A41" s="231" t="s">
        <v>817</v>
      </c>
      <c r="B41" s="48" t="s">
        <v>1053</v>
      </c>
      <c r="C41" s="281">
        <f>C42+C43</f>
        <v>0</v>
      </c>
      <c r="D41" s="281">
        <f>D42+D43</f>
        <v>0</v>
      </c>
      <c r="E41" s="281">
        <f>E42+E43</f>
        <v>0</v>
      </c>
      <c r="F41" s="282">
        <f>F42+F43</f>
        <v>0</v>
      </c>
      <c r="G41" s="247"/>
    </row>
    <row r="42" spans="1:6" s="2" customFormat="1" ht="12" customHeight="1">
      <c r="A42" s="225" t="s">
        <v>950</v>
      </c>
      <c r="B42" s="24" t="s">
        <v>1054</v>
      </c>
      <c r="C42" s="25"/>
      <c r="D42" s="25"/>
      <c r="E42" s="25"/>
      <c r="F42" s="43"/>
    </row>
    <row r="43" spans="1:6" s="2" customFormat="1" ht="12" customHeight="1" thickBot="1">
      <c r="A43" s="230" t="s">
        <v>951</v>
      </c>
      <c r="B43" s="12" t="s">
        <v>1055</v>
      </c>
      <c r="C43" s="39"/>
      <c r="D43" s="39"/>
      <c r="E43" s="39"/>
      <c r="F43" s="40"/>
    </row>
    <row r="44" spans="1:6" s="2" customFormat="1" ht="12" customHeight="1" thickBot="1">
      <c r="A44" s="231" t="s">
        <v>818</v>
      </c>
      <c r="B44" s="248" t="s">
        <v>1056</v>
      </c>
      <c r="C44" s="278">
        <f>C6+C13+C24+C28+C41</f>
        <v>239341</v>
      </c>
      <c r="D44" s="278">
        <f>D6+D13+D24+D28+D41</f>
        <v>184435</v>
      </c>
      <c r="E44" s="278">
        <f>E6+E13+E24+E28+E41</f>
        <v>193137</v>
      </c>
      <c r="F44" s="279">
        <f>F6+F13+F24+F28+F41</f>
        <v>196605</v>
      </c>
    </row>
    <row r="45" spans="1:6" s="2" customFormat="1" ht="12" customHeight="1" thickBot="1">
      <c r="A45" s="641" t="s">
        <v>819</v>
      </c>
      <c r="B45" s="280" t="s">
        <v>1057</v>
      </c>
      <c r="C45" s="770"/>
      <c r="D45" s="770"/>
      <c r="E45" s="770">
        <v>1695</v>
      </c>
      <c r="F45" s="771">
        <v>1695</v>
      </c>
    </row>
    <row r="46" spans="1:6" s="2" customFormat="1" ht="12" customHeight="1" thickBot="1">
      <c r="A46" s="641" t="s">
        <v>820</v>
      </c>
      <c r="B46" s="280" t="s">
        <v>1</v>
      </c>
      <c r="C46" s="770"/>
      <c r="D46" s="770"/>
      <c r="E46" s="770"/>
      <c r="F46" s="771"/>
    </row>
    <row r="47" spans="1:6" s="2" customFormat="1" ht="12" customHeight="1" thickBot="1">
      <c r="A47" s="641" t="s">
        <v>821</v>
      </c>
      <c r="B47" s="280" t="s">
        <v>1058</v>
      </c>
      <c r="C47" s="779">
        <f>C48+C49+C50+C53</f>
        <v>-8975</v>
      </c>
      <c r="D47" s="779">
        <f>D48+D49+D50+D53</f>
        <v>18936</v>
      </c>
      <c r="E47" s="779">
        <f>E48+E49+E50+E53</f>
        <v>16101</v>
      </c>
      <c r="F47" s="780">
        <f>F48+F49+F50+F53</f>
        <v>4537</v>
      </c>
    </row>
    <row r="48" spans="1:7" s="2" customFormat="1" ht="12" customHeight="1">
      <c r="A48" s="225" t="s">
        <v>2</v>
      </c>
      <c r="B48" s="727" t="s">
        <v>36</v>
      </c>
      <c r="C48" s="216"/>
      <c r="D48" s="216">
        <v>18936</v>
      </c>
      <c r="E48" s="216">
        <v>16101</v>
      </c>
      <c r="F48" s="217">
        <v>4537</v>
      </c>
      <c r="G48" s="247"/>
    </row>
    <row r="49" spans="1:6" s="2" customFormat="1" ht="12" customHeight="1">
      <c r="A49" s="229" t="s">
        <v>3</v>
      </c>
      <c r="B49" s="727" t="s">
        <v>1059</v>
      </c>
      <c r="C49" s="214"/>
      <c r="D49" s="214"/>
      <c r="E49" s="214"/>
      <c r="F49" s="215"/>
    </row>
    <row r="50" spans="1:6" s="2" customFormat="1" ht="12" customHeight="1">
      <c r="A50" s="227" t="s">
        <v>4</v>
      </c>
      <c r="B50" s="55" t="s">
        <v>35</v>
      </c>
      <c r="C50" s="32"/>
      <c r="D50" s="32"/>
      <c r="E50" s="32"/>
      <c r="F50" s="33"/>
    </row>
    <row r="51" spans="1:6" s="2" customFormat="1" ht="12" customHeight="1">
      <c r="A51" s="226" t="s">
        <v>5</v>
      </c>
      <c r="B51" s="55" t="s">
        <v>1060</v>
      </c>
      <c r="C51" s="14"/>
      <c r="D51" s="14"/>
      <c r="E51" s="14"/>
      <c r="F51" s="34"/>
    </row>
    <row r="52" spans="1:6" s="2" customFormat="1" ht="12" customHeight="1">
      <c r="A52" s="227" t="s">
        <v>1061</v>
      </c>
      <c r="B52" s="55" t="s">
        <v>1062</v>
      </c>
      <c r="C52" s="32"/>
      <c r="D52" s="32"/>
      <c r="E52" s="32"/>
      <c r="F52" s="33"/>
    </row>
    <row r="53" spans="1:6" s="2" customFormat="1" ht="12" customHeight="1" thickBot="1">
      <c r="A53" s="228" t="s">
        <v>1063</v>
      </c>
      <c r="B53" s="728" t="s">
        <v>95</v>
      </c>
      <c r="C53" s="30">
        <v>-8975</v>
      </c>
      <c r="D53" s="30"/>
      <c r="E53" s="30"/>
      <c r="F53" s="31"/>
    </row>
    <row r="54" spans="1:7" s="2" customFormat="1" ht="15" customHeight="1" thickBot="1">
      <c r="A54" s="231" t="s">
        <v>822</v>
      </c>
      <c r="B54" s="48" t="s">
        <v>1064</v>
      </c>
      <c r="C54" s="243">
        <f>C44+C45+C46+C47</f>
        <v>230366</v>
      </c>
      <c r="D54" s="243">
        <f>D44+D45+D46+D47</f>
        <v>203371</v>
      </c>
      <c r="E54" s="243">
        <f>E44+E45+E46+E47</f>
        <v>210933</v>
      </c>
      <c r="F54" s="242">
        <f>F44+F45+F46+F47</f>
        <v>202837</v>
      </c>
      <c r="G54" s="247"/>
    </row>
    <row r="55" spans="1:7" s="2" customFormat="1" ht="22.5" customHeight="1">
      <c r="A55" s="1034"/>
      <c r="B55" s="1034"/>
      <c r="C55" s="1034"/>
      <c r="D55" s="1034"/>
      <c r="E55" s="1034"/>
      <c r="F55" s="1034"/>
      <c r="G55" s="247"/>
    </row>
    <row r="56" spans="1:7" s="2" customFormat="1" ht="15" customHeight="1">
      <c r="A56" s="739"/>
      <c r="B56" s="772"/>
      <c r="C56" s="773"/>
      <c r="D56" s="773"/>
      <c r="E56" s="773"/>
      <c r="F56" s="773"/>
      <c r="G56" s="247"/>
    </row>
    <row r="57" spans="1:6" s="2" customFormat="1" ht="12.75" customHeight="1">
      <c r="A57" s="8"/>
      <c r="B57" s="9"/>
      <c r="C57" s="9"/>
      <c r="D57" s="1"/>
      <c r="E57" s="1"/>
      <c r="F57" s="1"/>
    </row>
    <row r="58" spans="1:6" ht="16.5" customHeight="1">
      <c r="A58" s="1027" t="s">
        <v>841</v>
      </c>
      <c r="B58" s="1027"/>
      <c r="C58" s="1027"/>
      <c r="D58" s="1027"/>
      <c r="E58" s="1027"/>
      <c r="F58" s="1027"/>
    </row>
    <row r="59" spans="1:6" ht="16.5" customHeight="1" thickBot="1">
      <c r="A59" s="1025" t="s">
        <v>41</v>
      </c>
      <c r="B59" s="1025"/>
      <c r="C59" s="11"/>
      <c r="D59" s="11"/>
      <c r="E59" s="1026" t="s">
        <v>854</v>
      </c>
      <c r="F59" s="1026"/>
    </row>
    <row r="60" spans="1:6" ht="13.5" customHeight="1">
      <c r="A60" s="1028" t="s">
        <v>809</v>
      </c>
      <c r="B60" s="1030" t="s">
        <v>807</v>
      </c>
      <c r="C60" s="1032" t="s">
        <v>1162</v>
      </c>
      <c r="D60" s="1035" t="s">
        <v>1159</v>
      </c>
      <c r="E60" s="1036"/>
      <c r="F60" s="1037"/>
    </row>
    <row r="61" spans="1:6" ht="33.75" customHeight="1" thickBot="1">
      <c r="A61" s="1029"/>
      <c r="B61" s="1031"/>
      <c r="C61" s="1033"/>
      <c r="D61" s="236" t="s">
        <v>895</v>
      </c>
      <c r="E61" s="236" t="s">
        <v>1048</v>
      </c>
      <c r="F61" s="237" t="s">
        <v>1049</v>
      </c>
    </row>
    <row r="62" spans="1:6" s="238" customFormat="1" ht="12" customHeight="1" thickBot="1">
      <c r="A62" s="170">
        <v>1</v>
      </c>
      <c r="B62" s="171">
        <v>2</v>
      </c>
      <c r="C62" s="171">
        <v>3</v>
      </c>
      <c r="D62" s="171">
        <v>4</v>
      </c>
      <c r="E62" s="171">
        <v>5</v>
      </c>
      <c r="F62" s="172">
        <v>6</v>
      </c>
    </row>
    <row r="63" spans="1:6" ht="12" customHeight="1" thickBot="1">
      <c r="A63" s="232" t="s">
        <v>811</v>
      </c>
      <c r="B63" s="249" t="s">
        <v>1065</v>
      </c>
      <c r="C63" s="250">
        <f>SUM(C64:C75)</f>
        <v>193469</v>
      </c>
      <c r="D63" s="250">
        <f>SUM(D64:D75)</f>
        <v>193799</v>
      </c>
      <c r="E63" s="250">
        <f>SUM(E64:E75)</f>
        <v>197177</v>
      </c>
      <c r="F63" s="251">
        <f>SUM(F64:F75)</f>
        <v>175429</v>
      </c>
    </row>
    <row r="64" spans="1:6" ht="12" customHeight="1">
      <c r="A64" s="225" t="s">
        <v>957</v>
      </c>
      <c r="B64" s="24" t="s">
        <v>842</v>
      </c>
      <c r="C64" s="26">
        <v>90156</v>
      </c>
      <c r="D64" s="26">
        <v>63210</v>
      </c>
      <c r="E64" s="26">
        <v>62221</v>
      </c>
      <c r="F64" s="27">
        <v>60996</v>
      </c>
    </row>
    <row r="65" spans="1:6" ht="12" customHeight="1">
      <c r="A65" s="226" t="s">
        <v>958</v>
      </c>
      <c r="B65" s="13" t="s">
        <v>843</v>
      </c>
      <c r="C65" s="15">
        <v>17907</v>
      </c>
      <c r="D65" s="15">
        <v>15082</v>
      </c>
      <c r="E65" s="15">
        <v>14800</v>
      </c>
      <c r="F65" s="16">
        <v>14435</v>
      </c>
    </row>
    <row r="66" spans="1:6" ht="12" customHeight="1">
      <c r="A66" s="226" t="s">
        <v>959</v>
      </c>
      <c r="B66" s="13" t="s">
        <v>844</v>
      </c>
      <c r="C66" s="21">
        <v>30137</v>
      </c>
      <c r="D66" s="21">
        <v>36602</v>
      </c>
      <c r="E66" s="21">
        <v>41157</v>
      </c>
      <c r="F66" s="22">
        <v>31661</v>
      </c>
    </row>
    <row r="67" spans="1:6" ht="12" customHeight="1">
      <c r="A67" s="226" t="s">
        <v>960</v>
      </c>
      <c r="B67" s="28" t="s">
        <v>923</v>
      </c>
      <c r="C67" s="21">
        <v>3541</v>
      </c>
      <c r="D67" s="21">
        <v>2470</v>
      </c>
      <c r="E67" s="21">
        <v>2470</v>
      </c>
      <c r="F67" s="22">
        <v>2563</v>
      </c>
    </row>
    <row r="68" spans="1:6" ht="12" customHeight="1">
      <c r="A68" s="226" t="s">
        <v>993</v>
      </c>
      <c r="B68" s="44" t="s">
        <v>1038</v>
      </c>
      <c r="C68" s="21"/>
      <c r="D68" s="21"/>
      <c r="E68" s="21"/>
      <c r="F68" s="22"/>
    </row>
    <row r="69" spans="1:6" ht="12" customHeight="1">
      <c r="A69" s="226" t="s">
        <v>961</v>
      </c>
      <c r="B69" s="13" t="s">
        <v>979</v>
      </c>
      <c r="C69" s="21">
        <v>11145</v>
      </c>
      <c r="D69" s="21">
        <v>2000</v>
      </c>
      <c r="E69" s="21">
        <v>3695</v>
      </c>
      <c r="F69" s="22">
        <v>2481</v>
      </c>
    </row>
    <row r="70" spans="1:6" ht="12" customHeight="1">
      <c r="A70" s="226" t="s">
        <v>962</v>
      </c>
      <c r="B70" s="56" t="s">
        <v>994</v>
      </c>
      <c r="C70" s="21">
        <v>6833</v>
      </c>
      <c r="D70" s="21">
        <v>3781</v>
      </c>
      <c r="E70" s="21">
        <v>3781</v>
      </c>
      <c r="F70" s="22">
        <v>4060</v>
      </c>
    </row>
    <row r="71" spans="1:6" ht="12" customHeight="1">
      <c r="A71" s="226" t="s">
        <v>996</v>
      </c>
      <c r="B71" s="56" t="s">
        <v>978</v>
      </c>
      <c r="C71" s="21"/>
      <c r="D71" s="21"/>
      <c r="E71" s="21"/>
      <c r="F71" s="22"/>
    </row>
    <row r="72" spans="1:6" ht="12" customHeight="1">
      <c r="A72" s="226" t="s">
        <v>997</v>
      </c>
      <c r="B72" s="13" t="s">
        <v>918</v>
      </c>
      <c r="C72" s="21">
        <v>31954</v>
      </c>
      <c r="D72" s="21">
        <v>67854</v>
      </c>
      <c r="E72" s="21">
        <v>66253</v>
      </c>
      <c r="F72" s="22">
        <v>58280</v>
      </c>
    </row>
    <row r="73" spans="1:6" ht="12" customHeight="1">
      <c r="A73" s="226" t="s">
        <v>998</v>
      </c>
      <c r="B73" s="13" t="s">
        <v>845</v>
      </c>
      <c r="C73" s="21"/>
      <c r="D73" s="21"/>
      <c r="E73" s="21"/>
      <c r="F73" s="22"/>
    </row>
    <row r="74" spans="1:6" ht="12" customHeight="1">
      <c r="A74" s="227" t="s">
        <v>999</v>
      </c>
      <c r="B74" s="29" t="s">
        <v>995</v>
      </c>
      <c r="C74" s="21"/>
      <c r="D74" s="21"/>
      <c r="E74" s="21"/>
      <c r="F74" s="22"/>
    </row>
    <row r="75" spans="1:6" ht="12" customHeight="1" thickBot="1">
      <c r="A75" s="228" t="s">
        <v>1002</v>
      </c>
      <c r="B75" s="45" t="s">
        <v>1000</v>
      </c>
      <c r="C75" s="46">
        <v>1796</v>
      </c>
      <c r="D75" s="46">
        <v>2800</v>
      </c>
      <c r="E75" s="46">
        <v>2800</v>
      </c>
      <c r="F75" s="47">
        <v>953</v>
      </c>
    </row>
    <row r="76" spans="1:6" ht="12" customHeight="1" thickBot="1">
      <c r="A76" s="231" t="s">
        <v>812</v>
      </c>
      <c r="B76" s="219" t="s">
        <v>12</v>
      </c>
      <c r="C76" s="252">
        <f>SUM(C77:C83)</f>
        <v>37535</v>
      </c>
      <c r="D76" s="252">
        <f>SUM(D77:D83)</f>
        <v>2942</v>
      </c>
      <c r="E76" s="252">
        <f>SUM(E77:E83)</f>
        <v>7126</v>
      </c>
      <c r="F76" s="253">
        <f>SUM(F77:F83)</f>
        <v>6739</v>
      </c>
    </row>
    <row r="77" spans="1:6" ht="12" customHeight="1">
      <c r="A77" s="229" t="s">
        <v>963</v>
      </c>
      <c r="B77" s="18" t="s">
        <v>916</v>
      </c>
      <c r="C77" s="19">
        <v>24223</v>
      </c>
      <c r="D77" s="19"/>
      <c r="E77" s="19">
        <v>4184</v>
      </c>
      <c r="F77" s="20">
        <v>4650</v>
      </c>
    </row>
    <row r="78" spans="1:6" ht="12" customHeight="1">
      <c r="A78" s="229" t="s">
        <v>964</v>
      </c>
      <c r="B78" s="13" t="s">
        <v>1182</v>
      </c>
      <c r="C78" s="15">
        <v>1254</v>
      </c>
      <c r="D78" s="15">
        <v>2942</v>
      </c>
      <c r="E78" s="15">
        <v>2942</v>
      </c>
      <c r="F78" s="16">
        <v>2089</v>
      </c>
    </row>
    <row r="79" spans="1:6" ht="12" customHeight="1">
      <c r="A79" s="229" t="s">
        <v>965</v>
      </c>
      <c r="B79" s="13" t="s">
        <v>981</v>
      </c>
      <c r="C79" s="15"/>
      <c r="D79" s="15"/>
      <c r="E79" s="15"/>
      <c r="F79" s="16"/>
    </row>
    <row r="80" spans="1:6" ht="12" customHeight="1">
      <c r="A80" s="229" t="s">
        <v>966</v>
      </c>
      <c r="B80" s="13" t="s">
        <v>980</v>
      </c>
      <c r="C80" s="15"/>
      <c r="D80" s="15"/>
      <c r="E80" s="15"/>
      <c r="F80" s="16"/>
    </row>
    <row r="81" spans="1:6" ht="12" customHeight="1">
      <c r="A81" s="229" t="s">
        <v>967</v>
      </c>
      <c r="B81" s="13" t="s">
        <v>917</v>
      </c>
      <c r="C81" s="15"/>
      <c r="D81" s="15"/>
      <c r="E81" s="15"/>
      <c r="F81" s="16"/>
    </row>
    <row r="82" spans="1:6" ht="12" customHeight="1">
      <c r="A82" s="227" t="s">
        <v>1001</v>
      </c>
      <c r="B82" s="29" t="s">
        <v>1039</v>
      </c>
      <c r="C82" s="21"/>
      <c r="D82" s="21"/>
      <c r="E82" s="21"/>
      <c r="F82" s="22"/>
    </row>
    <row r="83" spans="1:6" ht="12" customHeight="1" thickBot="1">
      <c r="A83" s="230" t="s">
        <v>1040</v>
      </c>
      <c r="B83" s="29" t="s">
        <v>924</v>
      </c>
      <c r="C83" s="21">
        <v>12058</v>
      </c>
      <c r="D83" s="21"/>
      <c r="E83" s="21"/>
      <c r="F83" s="22"/>
    </row>
    <row r="84" spans="1:6" ht="12" customHeight="1" thickBot="1">
      <c r="A84" s="231" t="s">
        <v>813</v>
      </c>
      <c r="B84" s="219" t="s">
        <v>1069</v>
      </c>
      <c r="C84" s="252">
        <f>SUM(C85:C86)</f>
        <v>0</v>
      </c>
      <c r="D84" s="252">
        <f>SUM(D85:D86)</f>
        <v>0</v>
      </c>
      <c r="E84" s="252">
        <f>SUM(E85:E86)</f>
        <v>0</v>
      </c>
      <c r="F84" s="253">
        <f>SUM(F85:F86)</f>
        <v>0</v>
      </c>
    </row>
    <row r="85" spans="1:6" ht="12" customHeight="1">
      <c r="A85" s="229" t="s">
        <v>930</v>
      </c>
      <c r="B85" s="18" t="s">
        <v>877</v>
      </c>
      <c r="C85" s="19"/>
      <c r="D85" s="19"/>
      <c r="E85" s="19"/>
      <c r="F85" s="20"/>
    </row>
    <row r="86" spans="1:6" ht="12" customHeight="1" thickBot="1">
      <c r="A86" s="226" t="s">
        <v>931</v>
      </c>
      <c r="B86" s="13" t="s">
        <v>878</v>
      </c>
      <c r="C86" s="15"/>
      <c r="D86" s="15"/>
      <c r="E86" s="15"/>
      <c r="F86" s="16"/>
    </row>
    <row r="87" spans="1:6" ht="12" customHeight="1" thickBot="1">
      <c r="A87" s="231" t="s">
        <v>814</v>
      </c>
      <c r="B87" s="219" t="s">
        <v>1070</v>
      </c>
      <c r="C87" s="220">
        <v>82</v>
      </c>
      <c r="D87" s="220"/>
      <c r="E87" s="220"/>
      <c r="F87" s="221"/>
    </row>
    <row r="88" spans="1:6" ht="12" customHeight="1" thickBot="1">
      <c r="A88" s="231" t="s">
        <v>815</v>
      </c>
      <c r="B88" s="640" t="s">
        <v>1071</v>
      </c>
      <c r="C88" s="252">
        <f>C63+C76+C84+C87</f>
        <v>231086</v>
      </c>
      <c r="D88" s="252">
        <f>D63+D76+D84+D87</f>
        <v>196741</v>
      </c>
      <c r="E88" s="252">
        <f>E63+E76+E84+E87</f>
        <v>204303</v>
      </c>
      <c r="F88" s="253">
        <f>F63+F76+F84+F87</f>
        <v>182168</v>
      </c>
    </row>
    <row r="89" spans="1:6" ht="12" customHeight="1" thickBot="1">
      <c r="A89" s="231" t="s">
        <v>816</v>
      </c>
      <c r="B89" s="219" t="s">
        <v>1072</v>
      </c>
      <c r="C89" s="252">
        <f>SUM(C90:C95)</f>
        <v>1536</v>
      </c>
      <c r="D89" s="252">
        <f>SUM(D90:D95)</f>
        <v>6630</v>
      </c>
      <c r="E89" s="252">
        <f>SUM(E90:E95)</f>
        <v>6630</v>
      </c>
      <c r="F89" s="253">
        <f>SUM(F90:F95)</f>
        <v>18435</v>
      </c>
    </row>
    <row r="90" spans="1:6" ht="12" customHeight="1">
      <c r="A90" s="229" t="s">
        <v>940</v>
      </c>
      <c r="B90" s="18" t="s">
        <v>1073</v>
      </c>
      <c r="C90" s="19">
        <v>4282</v>
      </c>
      <c r="D90" s="19">
        <v>5434</v>
      </c>
      <c r="E90" s="19">
        <v>5434</v>
      </c>
      <c r="F90" s="20">
        <v>5738</v>
      </c>
    </row>
    <row r="91" spans="1:6" ht="12" customHeight="1">
      <c r="A91" s="227" t="s">
        <v>941</v>
      </c>
      <c r="B91" s="18" t="s">
        <v>1074</v>
      </c>
      <c r="C91" s="781"/>
      <c r="D91" s="781"/>
      <c r="E91" s="781"/>
      <c r="F91" s="782"/>
    </row>
    <row r="92" spans="1:6" ht="12" customHeight="1">
      <c r="A92" s="227" t="s">
        <v>982</v>
      </c>
      <c r="B92" s="29" t="s">
        <v>1075</v>
      </c>
      <c r="C92" s="15">
        <v>1196</v>
      </c>
      <c r="D92" s="15">
        <v>1196</v>
      </c>
      <c r="E92" s="15">
        <v>1196</v>
      </c>
      <c r="F92" s="16">
        <v>1196</v>
      </c>
    </row>
    <row r="93" spans="1:6" ht="12" customHeight="1">
      <c r="A93" s="227" t="s">
        <v>985</v>
      </c>
      <c r="B93" s="29" t="s">
        <v>1076</v>
      </c>
      <c r="C93" s="21"/>
      <c r="D93" s="21"/>
      <c r="E93" s="21"/>
      <c r="F93" s="22"/>
    </row>
    <row r="94" spans="1:8" ht="12" customHeight="1">
      <c r="A94" s="227" t="s">
        <v>1077</v>
      </c>
      <c r="B94" s="29" t="s">
        <v>1078</v>
      </c>
      <c r="C94" s="21"/>
      <c r="D94" s="21"/>
      <c r="E94" s="21"/>
      <c r="F94" s="22"/>
      <c r="H94" s="244"/>
    </row>
    <row r="95" spans="1:6" ht="15" customHeight="1" thickBot="1">
      <c r="A95" s="230" t="s">
        <v>1079</v>
      </c>
      <c r="B95" s="45" t="s">
        <v>96</v>
      </c>
      <c r="C95" s="30">
        <v>-3942</v>
      </c>
      <c r="D95" s="997"/>
      <c r="E95" s="997"/>
      <c r="F95" s="31">
        <v>11501</v>
      </c>
    </row>
    <row r="96" spans="1:6" ht="15" customHeight="1" thickBot="1">
      <c r="A96" s="231" t="s">
        <v>817</v>
      </c>
      <c r="B96" s="219" t="s">
        <v>1080</v>
      </c>
      <c r="C96" s="252">
        <f>C88+C89</f>
        <v>232622</v>
      </c>
      <c r="D96" s="252">
        <f>D88+D89</f>
        <v>203371</v>
      </c>
      <c r="E96" s="252">
        <f>E88+E89</f>
        <v>210933</v>
      </c>
      <c r="F96" s="253">
        <f>F88+F89</f>
        <v>200603</v>
      </c>
    </row>
    <row r="97" spans="1:6" ht="15.75">
      <c r="A97" s="1034"/>
      <c r="B97" s="1034"/>
      <c r="C97" s="1034"/>
      <c r="D97" s="1034"/>
      <c r="E97" s="1034"/>
      <c r="F97" s="751"/>
    </row>
    <row r="98" spans="1:6" ht="15.75">
      <c r="A98" s="739"/>
      <c r="B98" s="740"/>
      <c r="C98" s="751"/>
      <c r="D98" s="751"/>
      <c r="E98" s="751"/>
      <c r="F98" s="751"/>
    </row>
    <row r="99" spans="1:6" ht="12" customHeight="1">
      <c r="A99" s="1038" t="s">
        <v>1082</v>
      </c>
      <c r="B99" s="1038"/>
      <c r="C99" s="1038"/>
      <c r="D99" s="1038"/>
      <c r="E99" s="1038"/>
      <c r="F99" s="1038"/>
    </row>
    <row r="100" spans="1:6" ht="12" customHeight="1" thickBot="1">
      <c r="A100" s="1025" t="s">
        <v>42</v>
      </c>
      <c r="B100" s="1025"/>
      <c r="E100" s="1026" t="s">
        <v>854</v>
      </c>
      <c r="F100" s="1026"/>
    </row>
    <row r="101" spans="1:6" ht="21.75" thickBot="1">
      <c r="A101" s="760">
        <v>1</v>
      </c>
      <c r="B101" s="219" t="s">
        <v>1083</v>
      </c>
      <c r="C101" s="758">
        <f>+C44-C88</f>
        <v>8255</v>
      </c>
      <c r="D101" s="758">
        <f>+D44-D88</f>
        <v>-12306</v>
      </c>
      <c r="E101" s="758">
        <f>+E44-E88</f>
        <v>-11166</v>
      </c>
      <c r="F101" s="759">
        <f>+F44-F88</f>
        <v>14437</v>
      </c>
    </row>
    <row r="102" spans="1:6" ht="12" customHeight="1">
      <c r="A102" s="761"/>
      <c r="B102" s="762"/>
      <c r="C102" s="741"/>
      <c r="D102" s="741"/>
      <c r="E102" s="741"/>
      <c r="F102" s="741"/>
    </row>
    <row r="103" spans="1:6" ht="15.75">
      <c r="A103" s="1038" t="s">
        <v>1084</v>
      </c>
      <c r="B103" s="1038"/>
      <c r="C103" s="1038"/>
      <c r="D103" s="1038"/>
      <c r="E103" s="1038"/>
      <c r="F103" s="1038"/>
    </row>
    <row r="104" spans="1:6" ht="16.5" thickBot="1">
      <c r="A104" s="1025" t="s">
        <v>43</v>
      </c>
      <c r="B104" s="1025"/>
      <c r="E104" s="1026" t="s">
        <v>854</v>
      </c>
      <c r="F104" s="1026"/>
    </row>
    <row r="105" spans="1:6" ht="12" customHeight="1" thickBot="1">
      <c r="A105" s="231">
        <v>1</v>
      </c>
      <c r="B105" s="219" t="s">
        <v>1085</v>
      </c>
      <c r="C105" s="758">
        <f>+C106-C107</f>
        <v>-10511</v>
      </c>
      <c r="D105" s="758">
        <f>+D106-D107</f>
        <v>12306</v>
      </c>
      <c r="E105" s="758">
        <f>+E106-E107</f>
        <v>9471</v>
      </c>
      <c r="F105" s="759">
        <f>+F106-F107</f>
        <v>-13898</v>
      </c>
    </row>
    <row r="106" spans="1:6" ht="22.5">
      <c r="A106" s="229" t="s">
        <v>957</v>
      </c>
      <c r="B106" s="18" t="s">
        <v>1086</v>
      </c>
      <c r="C106" s="742">
        <f>+C47</f>
        <v>-8975</v>
      </c>
      <c r="D106" s="742">
        <f>+D47</f>
        <v>18936</v>
      </c>
      <c r="E106" s="742">
        <f>+E47</f>
        <v>16101</v>
      </c>
      <c r="F106" s="743">
        <f>+F47</f>
        <v>4537</v>
      </c>
    </row>
    <row r="107" spans="1:6" ht="12" customHeight="1" thickBot="1">
      <c r="A107" s="228" t="s">
        <v>958</v>
      </c>
      <c r="B107" s="45" t="s">
        <v>1087</v>
      </c>
      <c r="C107" s="744">
        <f>+C89</f>
        <v>1536</v>
      </c>
      <c r="D107" s="744">
        <f>+D89</f>
        <v>6630</v>
      </c>
      <c r="E107" s="744">
        <f>+E89</f>
        <v>6630</v>
      </c>
      <c r="F107" s="745">
        <f>+F89</f>
        <v>18435</v>
      </c>
    </row>
    <row r="109" ht="15.75">
      <c r="B109" s="247"/>
    </row>
  </sheetData>
  <sheetProtection sheet="1"/>
  <mergeCells count="21">
    <mergeCell ref="A99:F99"/>
    <mergeCell ref="D3:F3"/>
    <mergeCell ref="A103:F103"/>
    <mergeCell ref="A59:B59"/>
    <mergeCell ref="A55:F55"/>
    <mergeCell ref="A2:B2"/>
    <mergeCell ref="A100:B100"/>
    <mergeCell ref="E100:F100"/>
    <mergeCell ref="E104:F104"/>
    <mergeCell ref="E2:F2"/>
    <mergeCell ref="E59:F59"/>
    <mergeCell ref="A58:F58"/>
    <mergeCell ref="A3:A4"/>
    <mergeCell ref="B3:B4"/>
    <mergeCell ref="C3:C4"/>
    <mergeCell ref="A104:B104"/>
    <mergeCell ref="B60:B61"/>
    <mergeCell ref="C60:C61"/>
    <mergeCell ref="A97:E97"/>
    <mergeCell ref="A60:A61"/>
    <mergeCell ref="D60:F60"/>
  </mergeCells>
  <printOptions horizontalCentered="1"/>
  <pageMargins left="0.7874015748031497" right="0.7" top="1.5748031496062993" bottom="0.984251968503937" header="0.7874015748031497" footer="0.7874015748031497"/>
  <pageSetup fitToHeight="2" fitToWidth="3" horizontalDpi="600" verticalDpi="600" orientation="portrait" paperSize="9" scale="93" r:id="rId1"/>
  <headerFooter alignWithMargins="0">
    <oddHeader>&amp;C&amp;"Times New Roman CE,Félkövér"
Domaháza Községi Önkormányzat
2011. ÉVI ZÁRSZÁMADÁSÁNAK PÉNZÜGYI MÉRLEGE
&amp;R&amp;"Times New Roman CE,Félkövér dőlt"
&amp;11 1. melléklet a ......../2012. (........) önkormányzati rendelethez</oddHeader>
  </headerFooter>
  <rowBreaks count="1" manualBreakCount="1">
    <brk id="5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05" t="s">
        <v>1295</v>
      </c>
      <c r="D1" s="1105"/>
      <c r="E1" s="1105"/>
      <c r="F1" s="1105"/>
    </row>
    <row r="2" spans="1:6" s="434" customFormat="1" ht="15.75">
      <c r="A2" s="66" t="s">
        <v>849</v>
      </c>
      <c r="B2" s="67"/>
      <c r="C2" s="1116" t="s">
        <v>1289</v>
      </c>
      <c r="D2" s="1117"/>
      <c r="E2" s="1118"/>
      <c r="F2" s="68" t="s">
        <v>850</v>
      </c>
    </row>
    <row r="3" spans="1:6" s="434" customFormat="1" ht="16.5" thickBot="1">
      <c r="A3" s="69" t="s">
        <v>851</v>
      </c>
      <c r="B3" s="70"/>
      <c r="C3" s="1119" t="s">
        <v>68</v>
      </c>
      <c r="D3" s="1120"/>
      <c r="E3" s="1121"/>
      <c r="F3" s="706" t="s">
        <v>75</v>
      </c>
    </row>
    <row r="4" spans="1:6" s="435" customFormat="1" ht="21" customHeight="1" thickBot="1">
      <c r="A4" s="72"/>
      <c r="B4" s="72"/>
      <c r="C4" s="72"/>
      <c r="D4" s="72"/>
      <c r="E4" s="72"/>
      <c r="F4" s="7" t="s">
        <v>854</v>
      </c>
    </row>
    <row r="5" spans="1:6" ht="36">
      <c r="A5" s="62" t="s">
        <v>855</v>
      </c>
      <c r="B5" s="63" t="s">
        <v>856</v>
      </c>
      <c r="C5" s="1077" t="s">
        <v>857</v>
      </c>
      <c r="D5" s="113" t="s">
        <v>1134</v>
      </c>
      <c r="E5" s="113" t="s">
        <v>1135</v>
      </c>
      <c r="F5" s="1058" t="s">
        <v>1049</v>
      </c>
    </row>
    <row r="6" spans="1:6" ht="13.5" thickBot="1">
      <c r="A6" s="64" t="s">
        <v>858</v>
      </c>
      <c r="B6" s="65"/>
      <c r="C6" s="1078"/>
      <c r="D6" s="1113" t="s">
        <v>1136</v>
      </c>
      <c r="E6" s="1114"/>
      <c r="F6" s="105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9" customFormat="1" ht="15.75" customHeight="1" thickBot="1">
      <c r="A8" s="103"/>
      <c r="B8" s="104"/>
      <c r="C8" s="207" t="s">
        <v>859</v>
      </c>
      <c r="D8" s="95"/>
      <c r="E8" s="95"/>
      <c r="F8" s="105"/>
    </row>
    <row r="9" spans="1:6" s="438" customFormat="1" ht="12" customHeight="1" thickBot="1">
      <c r="A9" s="76">
        <v>1</v>
      </c>
      <c r="B9" s="77"/>
      <c r="C9" s="78" t="s">
        <v>860</v>
      </c>
      <c r="D9" s="855">
        <f>SUM(D10:D13)</f>
        <v>625</v>
      </c>
      <c r="E9" s="855">
        <f>SUM(E10:E13)</f>
        <v>625</v>
      </c>
      <c r="F9" s="855">
        <f>SUM(F10:F13)</f>
        <v>713</v>
      </c>
    </row>
    <row r="10" spans="1:6" ht="12" customHeight="1">
      <c r="A10" s="79"/>
      <c r="B10" s="812">
        <v>1</v>
      </c>
      <c r="C10" s="57" t="s">
        <v>106</v>
      </c>
      <c r="D10" s="856"/>
      <c r="E10" s="856"/>
      <c r="F10" s="856"/>
    </row>
    <row r="11" spans="1:6" ht="12" customHeight="1">
      <c r="A11" s="79"/>
      <c r="B11" s="812">
        <v>2</v>
      </c>
      <c r="C11" s="57" t="s">
        <v>987</v>
      </c>
      <c r="D11" s="856">
        <v>530</v>
      </c>
      <c r="E11" s="856">
        <v>530</v>
      </c>
      <c r="F11" s="856">
        <v>641</v>
      </c>
    </row>
    <row r="12" spans="1:6" ht="22.5">
      <c r="A12" s="79"/>
      <c r="B12" s="812">
        <v>3</v>
      </c>
      <c r="C12" s="57" t="s">
        <v>988</v>
      </c>
      <c r="D12" s="856">
        <v>95</v>
      </c>
      <c r="E12" s="856">
        <v>95</v>
      </c>
      <c r="F12" s="856">
        <v>72</v>
      </c>
    </row>
    <row r="13" spans="1:6" ht="12" customHeight="1" thickBot="1">
      <c r="A13" s="79"/>
      <c r="B13" s="812">
        <v>4</v>
      </c>
      <c r="C13" s="57" t="s">
        <v>989</v>
      </c>
      <c r="D13" s="856"/>
      <c r="E13" s="856"/>
      <c r="F13" s="856"/>
    </row>
    <row r="14" spans="1:6" ht="12" customHeight="1" thickBot="1">
      <c r="A14" s="76">
        <v>2</v>
      </c>
      <c r="B14" s="91"/>
      <c r="C14" s="78" t="s">
        <v>864</v>
      </c>
      <c r="D14" s="857"/>
      <c r="E14" s="857"/>
      <c r="F14" s="857"/>
    </row>
    <row r="15" spans="1:6" s="438" customFormat="1" ht="12" customHeight="1" thickBot="1">
      <c r="A15" s="76">
        <v>3</v>
      </c>
      <c r="B15" s="77"/>
      <c r="C15" s="78" t="s">
        <v>1033</v>
      </c>
      <c r="D15" s="858">
        <f>SUM(D16:D22)</f>
        <v>24223</v>
      </c>
      <c r="E15" s="858">
        <f>SUM(E16:E22)</f>
        <v>27955</v>
      </c>
      <c r="F15" s="858">
        <f>SUM(F16:F22)</f>
        <v>28026</v>
      </c>
    </row>
    <row r="16" spans="1:6" ht="12" customHeight="1">
      <c r="A16" s="86"/>
      <c r="B16" s="815">
        <v>1</v>
      </c>
      <c r="C16" s="87" t="s">
        <v>1034</v>
      </c>
      <c r="D16" s="859">
        <v>19878</v>
      </c>
      <c r="E16" s="859">
        <v>19878</v>
      </c>
      <c r="F16" s="859">
        <v>19949</v>
      </c>
    </row>
    <row r="17" spans="1:6" ht="12" customHeight="1">
      <c r="A17" s="79"/>
      <c r="B17" s="812">
        <v>2</v>
      </c>
      <c r="C17" s="87" t="s">
        <v>1035</v>
      </c>
      <c r="D17" s="856"/>
      <c r="E17" s="856">
        <v>4184</v>
      </c>
      <c r="F17" s="856">
        <v>4184</v>
      </c>
    </row>
    <row r="18" spans="1:6" ht="12" customHeight="1">
      <c r="A18" s="79"/>
      <c r="B18" s="812">
        <v>3</v>
      </c>
      <c r="C18" s="57" t="s">
        <v>259</v>
      </c>
      <c r="D18" s="856">
        <v>4345</v>
      </c>
      <c r="E18" s="856">
        <v>3893</v>
      </c>
      <c r="F18" s="856">
        <v>3893</v>
      </c>
    </row>
    <row r="19" spans="1:6" ht="12" customHeight="1">
      <c r="A19" s="79"/>
      <c r="B19" s="812">
        <v>4</v>
      </c>
      <c r="C19" s="89" t="s">
        <v>1036</v>
      </c>
      <c r="D19" s="856"/>
      <c r="E19" s="856"/>
      <c r="F19" s="856"/>
    </row>
    <row r="20" spans="1:6" ht="12" customHeight="1">
      <c r="A20" s="84"/>
      <c r="B20" s="814">
        <v>5</v>
      </c>
      <c r="C20" s="57" t="s">
        <v>1037</v>
      </c>
      <c r="D20" s="860"/>
      <c r="E20" s="860"/>
      <c r="F20" s="860"/>
    </row>
    <row r="21" spans="1:6" ht="12" customHeight="1">
      <c r="A21" s="84"/>
      <c r="B21" s="814">
        <v>6</v>
      </c>
      <c r="C21" s="87" t="s">
        <v>913</v>
      </c>
      <c r="D21" s="860"/>
      <c r="E21" s="860"/>
      <c r="F21" s="860"/>
    </row>
    <row r="22" spans="1:6" ht="12" customHeight="1" thickBot="1">
      <c r="A22" s="102"/>
      <c r="B22" s="861">
        <v>7</v>
      </c>
      <c r="C22" s="862" t="s">
        <v>914</v>
      </c>
      <c r="D22" s="863"/>
      <c r="E22" s="863"/>
      <c r="F22" s="863"/>
    </row>
    <row r="23" spans="1:6" ht="12" customHeight="1" thickBot="1">
      <c r="A23" s="107">
        <v>4</v>
      </c>
      <c r="B23" s="864"/>
      <c r="C23" s="865" t="s">
        <v>881</v>
      </c>
      <c r="D23" s="866"/>
      <c r="E23" s="866"/>
      <c r="F23" s="866"/>
    </row>
    <row r="24" spans="1:6" ht="12" customHeight="1" thickBot="1">
      <c r="A24" s="90"/>
      <c r="B24" s="91"/>
      <c r="C24" s="206" t="s">
        <v>840</v>
      </c>
      <c r="D24" s="867">
        <f>D9+D14+D15+D23</f>
        <v>24848</v>
      </c>
      <c r="E24" s="867">
        <f>E9+E14+E15+E23</f>
        <v>28580</v>
      </c>
      <c r="F24" s="867">
        <f>F9+F14+F15+F23</f>
        <v>28739</v>
      </c>
    </row>
    <row r="25" spans="1:6" ht="12" customHeight="1" thickBot="1">
      <c r="A25" s="108"/>
      <c r="B25" s="868"/>
      <c r="C25" s="109"/>
      <c r="D25" s="880"/>
      <c r="E25" s="880"/>
      <c r="F25" s="880"/>
    </row>
    <row r="26" spans="1:6" s="437" customFormat="1" ht="15" customHeight="1" thickBot="1">
      <c r="A26" s="103"/>
      <c r="B26" s="104"/>
      <c r="C26" s="95" t="s">
        <v>874</v>
      </c>
      <c r="D26" s="870"/>
      <c r="E26" s="870"/>
      <c r="F26" s="870"/>
    </row>
    <row r="27" spans="1:6" s="437" customFormat="1" ht="9.75" customHeight="1" thickBot="1">
      <c r="A27" s="76">
        <v>5</v>
      </c>
      <c r="B27" s="77"/>
      <c r="C27" s="78" t="s">
        <v>602</v>
      </c>
      <c r="D27" s="858">
        <f>D28+SUM(D30:D37)+SUM(D39:D40)</f>
        <v>21405</v>
      </c>
      <c r="E27" s="858">
        <f>E28+SUM(E30:E37)+SUM(E39:E40)</f>
        <v>21405</v>
      </c>
      <c r="F27" s="858">
        <f>F28+SUM(F30:F37)+SUM(F39:F40)</f>
        <v>23035</v>
      </c>
    </row>
    <row r="28" spans="1:6" s="439" customFormat="1" ht="15" customHeight="1">
      <c r="A28" s="79"/>
      <c r="B28" s="812">
        <v>1</v>
      </c>
      <c r="C28" s="24" t="s">
        <v>842</v>
      </c>
      <c r="D28" s="856">
        <v>15038</v>
      </c>
      <c r="E28" s="856">
        <v>15038</v>
      </c>
      <c r="F28" s="856">
        <v>18004</v>
      </c>
    </row>
    <row r="29" spans="1:6" s="438" customFormat="1" ht="12" customHeight="1">
      <c r="A29" s="79"/>
      <c r="B29" s="812"/>
      <c r="C29" s="840" t="s">
        <v>603</v>
      </c>
      <c r="D29" s="871"/>
      <c r="E29" s="871"/>
      <c r="F29" s="871"/>
    </row>
    <row r="30" spans="1:6" ht="12" customHeight="1">
      <c r="A30" s="79"/>
      <c r="B30" s="812">
        <v>2</v>
      </c>
      <c r="C30" s="13" t="s">
        <v>843</v>
      </c>
      <c r="D30" s="856">
        <v>2045</v>
      </c>
      <c r="E30" s="856">
        <v>2045</v>
      </c>
      <c r="F30" s="856">
        <v>2760</v>
      </c>
    </row>
    <row r="31" spans="1:6" ht="12" customHeight="1">
      <c r="A31" s="84"/>
      <c r="B31" s="814">
        <v>3</v>
      </c>
      <c r="C31" s="13" t="s">
        <v>844</v>
      </c>
      <c r="D31" s="860">
        <v>4122</v>
      </c>
      <c r="E31" s="860">
        <v>4122</v>
      </c>
      <c r="F31" s="860">
        <v>2271</v>
      </c>
    </row>
    <row r="32" spans="1:6" ht="12" customHeight="1">
      <c r="A32" s="84"/>
      <c r="B32" s="814">
        <v>4</v>
      </c>
      <c r="C32" s="28" t="s">
        <v>923</v>
      </c>
      <c r="D32" s="860">
        <v>200</v>
      </c>
      <c r="E32" s="860">
        <v>200</v>
      </c>
      <c r="F32" s="860"/>
    </row>
    <row r="33" spans="1:6" ht="12" customHeight="1">
      <c r="A33" s="84"/>
      <c r="B33" s="814">
        <v>5</v>
      </c>
      <c r="C33" s="44" t="s">
        <v>1038</v>
      </c>
      <c r="D33" s="860"/>
      <c r="E33" s="860"/>
      <c r="F33" s="860"/>
    </row>
    <row r="34" spans="1:6" ht="12" customHeight="1">
      <c r="A34" s="84"/>
      <c r="B34" s="814">
        <v>6</v>
      </c>
      <c r="C34" s="13" t="s">
        <v>979</v>
      </c>
      <c r="D34" s="860"/>
      <c r="E34" s="860"/>
      <c r="F34" s="860"/>
    </row>
    <row r="35" spans="1:6" ht="12" customHeight="1">
      <c r="A35" s="84"/>
      <c r="B35" s="814">
        <v>7</v>
      </c>
      <c r="C35" s="56" t="s">
        <v>1004</v>
      </c>
      <c r="D35" s="860"/>
      <c r="E35" s="860"/>
      <c r="F35" s="860"/>
    </row>
    <row r="36" spans="1:6" ht="12" customHeight="1">
      <c r="A36" s="79"/>
      <c r="B36" s="812">
        <v>8</v>
      </c>
      <c r="C36" s="13" t="s">
        <v>918</v>
      </c>
      <c r="D36" s="856"/>
      <c r="E36" s="856"/>
      <c r="F36" s="856"/>
    </row>
    <row r="37" spans="1:6" ht="12" customHeight="1">
      <c r="A37" s="86"/>
      <c r="B37" s="815">
        <v>9</v>
      </c>
      <c r="C37" s="13" t="s">
        <v>845</v>
      </c>
      <c r="D37" s="859"/>
      <c r="E37" s="859"/>
      <c r="F37" s="859"/>
    </row>
    <row r="38" spans="1:6" s="438" customFormat="1" ht="22.5">
      <c r="A38" s="86"/>
      <c r="B38" s="815"/>
      <c r="C38" s="872" t="s">
        <v>65</v>
      </c>
      <c r="D38" s="873"/>
      <c r="E38" s="873"/>
      <c r="F38" s="873"/>
    </row>
    <row r="39" spans="1:6" s="438" customFormat="1" ht="12" customHeight="1">
      <c r="A39" s="86"/>
      <c r="B39" s="815">
        <v>10</v>
      </c>
      <c r="C39" s="29" t="s">
        <v>995</v>
      </c>
      <c r="D39" s="859"/>
      <c r="E39" s="859"/>
      <c r="F39" s="859"/>
    </row>
    <row r="40" spans="1:6" s="438" customFormat="1" ht="12" customHeight="1" thickBot="1">
      <c r="A40" s="79"/>
      <c r="B40" s="812">
        <v>11</v>
      </c>
      <c r="C40" s="45" t="s">
        <v>1000</v>
      </c>
      <c r="D40" s="856"/>
      <c r="E40" s="856"/>
      <c r="F40" s="856"/>
    </row>
    <row r="41" spans="1:6" ht="12" customHeight="1" thickBot="1">
      <c r="A41" s="76">
        <v>6</v>
      </c>
      <c r="B41" s="77"/>
      <c r="C41" s="78" t="s">
        <v>875</v>
      </c>
      <c r="D41" s="858">
        <f>SUM(D42:D45)</f>
        <v>1942</v>
      </c>
      <c r="E41" s="858">
        <f>SUM(E42:E45)</f>
        <v>6126</v>
      </c>
      <c r="F41" s="858">
        <f>SUM(F42:F45)</f>
        <v>5099</v>
      </c>
    </row>
    <row r="42" spans="1:6" ht="12" customHeight="1">
      <c r="A42" s="79"/>
      <c r="B42" s="812">
        <v>1</v>
      </c>
      <c r="C42" s="57" t="s">
        <v>916</v>
      </c>
      <c r="D42" s="856"/>
      <c r="E42" s="856">
        <v>4184</v>
      </c>
      <c r="F42" s="856">
        <v>4650</v>
      </c>
    </row>
    <row r="43" spans="1:6" s="438" customFormat="1" ht="12" customHeight="1">
      <c r="A43" s="79"/>
      <c r="B43" s="812">
        <v>2</v>
      </c>
      <c r="C43" s="57" t="s">
        <v>1182</v>
      </c>
      <c r="D43" s="856">
        <v>1942</v>
      </c>
      <c r="E43" s="856">
        <v>1942</v>
      </c>
      <c r="F43" s="856">
        <v>449</v>
      </c>
    </row>
    <row r="44" spans="1:6" ht="12" customHeight="1">
      <c r="A44" s="79"/>
      <c r="B44" s="812">
        <v>3</v>
      </c>
      <c r="C44" s="57" t="s">
        <v>1039</v>
      </c>
      <c r="D44" s="856"/>
      <c r="E44" s="856"/>
      <c r="F44" s="856"/>
    </row>
    <row r="45" spans="1:6" ht="12" customHeight="1" thickBot="1">
      <c r="A45" s="79"/>
      <c r="B45" s="812">
        <v>4</v>
      </c>
      <c r="C45" s="57" t="s">
        <v>876</v>
      </c>
      <c r="D45" s="856"/>
      <c r="E45" s="856"/>
      <c r="F45" s="856"/>
    </row>
    <row r="46" spans="1:6" ht="12" customHeight="1" thickBot="1">
      <c r="A46" s="90"/>
      <c r="B46" s="91"/>
      <c r="C46" s="206" t="s">
        <v>880</v>
      </c>
      <c r="D46" s="867">
        <f>D27+D41</f>
        <v>23347</v>
      </c>
      <c r="E46" s="867">
        <f>E27+E41</f>
        <v>27531</v>
      </c>
      <c r="F46" s="867">
        <f>F27+F41</f>
        <v>28134</v>
      </c>
    </row>
    <row r="47" spans="1:6" ht="12" customHeight="1" thickBot="1">
      <c r="A47" s="874"/>
      <c r="B47" s="875"/>
      <c r="C47" s="875"/>
      <c r="D47" s="875"/>
      <c r="E47" s="875"/>
      <c r="F47" s="875"/>
    </row>
    <row r="48" spans="1:6" ht="12" customHeight="1" thickBot="1">
      <c r="A48" s="876" t="s">
        <v>609</v>
      </c>
      <c r="B48" s="877"/>
      <c r="C48" s="878"/>
      <c r="D48" s="879">
        <v>38</v>
      </c>
      <c r="E48" s="879">
        <v>53</v>
      </c>
      <c r="F48" s="879">
        <v>53</v>
      </c>
    </row>
    <row r="49" spans="1:6" ht="15" customHeight="1">
      <c r="A49" s="1115"/>
      <c r="B49" s="1115"/>
      <c r="C49" s="1115"/>
      <c r="D49" s="1115"/>
      <c r="E49" s="1115"/>
      <c r="F49" s="1115"/>
    </row>
    <row r="50" spans="1:4" ht="9.75" customHeight="1">
      <c r="A50" s="874"/>
      <c r="B50" s="875"/>
      <c r="C50" s="875"/>
      <c r="D50" s="875"/>
    </row>
    <row r="51" spans="1:4" ht="15" customHeight="1">
      <c r="A51" s="874"/>
      <c r="B51" s="875"/>
      <c r="C51" s="875"/>
      <c r="D51" s="875"/>
    </row>
    <row r="52" spans="1:4" ht="12.75">
      <c r="A52" s="874"/>
      <c r="B52" s="875"/>
      <c r="C52" s="875"/>
      <c r="D52" s="875"/>
    </row>
  </sheetData>
  <sheetProtection/>
  <mergeCells count="7">
    <mergeCell ref="C1:F1"/>
    <mergeCell ref="A49:F49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05" t="s">
        <v>1296</v>
      </c>
      <c r="D1" s="1105"/>
      <c r="E1" s="1105"/>
      <c r="F1" s="1105"/>
    </row>
    <row r="2" spans="1:6" s="434" customFormat="1" ht="15.75">
      <c r="A2" s="66" t="s">
        <v>849</v>
      </c>
      <c r="B2" s="67"/>
      <c r="C2" s="1116" t="s">
        <v>1289</v>
      </c>
      <c r="D2" s="1117"/>
      <c r="E2" s="1118"/>
      <c r="F2" s="68" t="s">
        <v>850</v>
      </c>
    </row>
    <row r="3" spans="1:6" s="434" customFormat="1" ht="16.5" thickBot="1">
      <c r="A3" s="69" t="s">
        <v>851</v>
      </c>
      <c r="B3" s="70"/>
      <c r="C3" s="1119" t="s">
        <v>72</v>
      </c>
      <c r="D3" s="1120"/>
      <c r="E3" s="1121"/>
      <c r="F3" s="706" t="s">
        <v>69</v>
      </c>
    </row>
    <row r="4" spans="1:6" s="435" customFormat="1" ht="21" customHeight="1" thickBot="1">
      <c r="A4" s="72"/>
      <c r="B4" s="72"/>
      <c r="C4" s="72"/>
      <c r="D4" s="72"/>
      <c r="E4" s="72"/>
      <c r="F4" s="7" t="s">
        <v>854</v>
      </c>
    </row>
    <row r="5" spans="1:6" ht="36">
      <c r="A5" s="62" t="s">
        <v>855</v>
      </c>
      <c r="B5" s="63" t="s">
        <v>856</v>
      </c>
      <c r="C5" s="1077" t="s">
        <v>857</v>
      </c>
      <c r="D5" s="113" t="s">
        <v>1134</v>
      </c>
      <c r="E5" s="113" t="s">
        <v>1135</v>
      </c>
      <c r="F5" s="1058" t="s">
        <v>1049</v>
      </c>
    </row>
    <row r="6" spans="1:6" ht="13.5" thickBot="1">
      <c r="A6" s="64" t="s">
        <v>858</v>
      </c>
      <c r="B6" s="65"/>
      <c r="C6" s="1078"/>
      <c r="D6" s="1113" t="s">
        <v>1136</v>
      </c>
      <c r="E6" s="1114"/>
      <c r="F6" s="105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9" customFormat="1" ht="15.75" customHeight="1" thickBot="1">
      <c r="A8" s="103"/>
      <c r="B8" s="104"/>
      <c r="C8" s="207" t="s">
        <v>859</v>
      </c>
      <c r="D8" s="95"/>
      <c r="E8" s="95"/>
      <c r="F8" s="105"/>
    </row>
    <row r="9" spans="1:6" s="438" customFormat="1" ht="12" customHeight="1" thickBot="1">
      <c r="A9" s="76">
        <v>1</v>
      </c>
      <c r="B9" s="77"/>
      <c r="C9" s="78" t="s">
        <v>860</v>
      </c>
      <c r="D9" s="855">
        <f>SUM(D10:D13)</f>
        <v>0</v>
      </c>
      <c r="E9" s="855">
        <f>SUM(E10:E13)</f>
        <v>0</v>
      </c>
      <c r="F9" s="855">
        <f>SUM(F10:F13)</f>
        <v>0</v>
      </c>
    </row>
    <row r="10" spans="1:6" ht="12" customHeight="1">
      <c r="A10" s="79"/>
      <c r="B10" s="812">
        <v>1</v>
      </c>
      <c r="C10" s="57" t="s">
        <v>106</v>
      </c>
      <c r="D10" s="856"/>
      <c r="E10" s="856"/>
      <c r="F10" s="856"/>
    </row>
    <row r="11" spans="1:6" ht="12" customHeight="1">
      <c r="A11" s="79"/>
      <c r="B11" s="812">
        <v>2</v>
      </c>
      <c r="C11" s="57" t="s">
        <v>987</v>
      </c>
      <c r="D11" s="856"/>
      <c r="E11" s="856"/>
      <c r="F11" s="856"/>
    </row>
    <row r="12" spans="1:6" ht="22.5">
      <c r="A12" s="79"/>
      <c r="B12" s="812">
        <v>3</v>
      </c>
      <c r="C12" s="57" t="s">
        <v>988</v>
      </c>
      <c r="D12" s="856"/>
      <c r="E12" s="856"/>
      <c r="F12" s="856"/>
    </row>
    <row r="13" spans="1:6" ht="12" customHeight="1" thickBot="1">
      <c r="A13" s="79"/>
      <c r="B13" s="812">
        <v>4</v>
      </c>
      <c r="C13" s="57" t="s">
        <v>989</v>
      </c>
      <c r="D13" s="856"/>
      <c r="E13" s="856"/>
      <c r="F13" s="856"/>
    </row>
    <row r="14" spans="1:6" ht="12" customHeight="1" thickBot="1">
      <c r="A14" s="76">
        <v>2</v>
      </c>
      <c r="B14" s="91"/>
      <c r="C14" s="78" t="s">
        <v>864</v>
      </c>
      <c r="D14" s="857"/>
      <c r="E14" s="857"/>
      <c r="F14" s="857"/>
    </row>
    <row r="15" spans="1:6" s="438" customFormat="1" ht="12" customHeight="1" thickBot="1">
      <c r="A15" s="76">
        <v>3</v>
      </c>
      <c r="B15" s="77"/>
      <c r="C15" s="78" t="s">
        <v>1033</v>
      </c>
      <c r="D15" s="858">
        <f>SUM(D16:D22)</f>
        <v>2688</v>
      </c>
      <c r="E15" s="858">
        <f>SUM(E16:E22)</f>
        <v>2715</v>
      </c>
      <c r="F15" s="858">
        <f>SUM(F16:F22)</f>
        <v>5606</v>
      </c>
    </row>
    <row r="16" spans="1:6" ht="12" customHeight="1">
      <c r="A16" s="86"/>
      <c r="B16" s="815">
        <v>1</v>
      </c>
      <c r="C16" s="87" t="s">
        <v>1034</v>
      </c>
      <c r="D16" s="859">
        <v>2688</v>
      </c>
      <c r="E16" s="859">
        <v>2688</v>
      </c>
      <c r="F16" s="859">
        <v>5606</v>
      </c>
    </row>
    <row r="17" spans="1:6" ht="12" customHeight="1">
      <c r="A17" s="79"/>
      <c r="B17" s="812">
        <v>2</v>
      </c>
      <c r="C17" s="87" t="s">
        <v>1035</v>
      </c>
      <c r="D17" s="856"/>
      <c r="E17" s="856"/>
      <c r="F17" s="856"/>
    </row>
    <row r="18" spans="1:6" ht="12" customHeight="1">
      <c r="A18" s="79"/>
      <c r="B18" s="812">
        <v>3</v>
      </c>
      <c r="C18" s="57" t="s">
        <v>259</v>
      </c>
      <c r="D18" s="856"/>
      <c r="E18" s="856"/>
      <c r="F18" s="856"/>
    </row>
    <row r="19" spans="1:6" ht="12" customHeight="1">
      <c r="A19" s="79"/>
      <c r="B19" s="812">
        <v>4</v>
      </c>
      <c r="C19" s="89" t="s">
        <v>871</v>
      </c>
      <c r="D19" s="856"/>
      <c r="E19" s="856">
        <v>27</v>
      </c>
      <c r="F19" s="856"/>
    </row>
    <row r="20" spans="1:6" ht="12" customHeight="1">
      <c r="A20" s="84"/>
      <c r="B20" s="814">
        <v>5</v>
      </c>
      <c r="C20" s="57" t="s">
        <v>1037</v>
      </c>
      <c r="D20" s="860"/>
      <c r="E20" s="860"/>
      <c r="F20" s="860"/>
    </row>
    <row r="21" spans="1:6" ht="12" customHeight="1">
      <c r="A21" s="84"/>
      <c r="B21" s="814">
        <v>6</v>
      </c>
      <c r="C21" s="87" t="s">
        <v>913</v>
      </c>
      <c r="D21" s="860"/>
      <c r="E21" s="860"/>
      <c r="F21" s="860"/>
    </row>
    <row r="22" spans="1:6" ht="12" customHeight="1" thickBot="1">
      <c r="A22" s="102"/>
      <c r="B22" s="861">
        <v>7</v>
      </c>
      <c r="C22" s="862" t="s">
        <v>914</v>
      </c>
      <c r="D22" s="863"/>
      <c r="E22" s="863"/>
      <c r="F22" s="863"/>
    </row>
    <row r="23" spans="1:6" ht="12" customHeight="1" thickBot="1">
      <c r="A23" s="107">
        <v>4</v>
      </c>
      <c r="B23" s="864"/>
      <c r="C23" s="865" t="s">
        <v>881</v>
      </c>
      <c r="D23" s="866">
        <v>1494</v>
      </c>
      <c r="E23" s="866">
        <v>1494</v>
      </c>
      <c r="F23" s="866"/>
    </row>
    <row r="24" spans="1:6" ht="12" customHeight="1" thickBot="1">
      <c r="A24" s="90"/>
      <c r="B24" s="91"/>
      <c r="C24" s="206" t="s">
        <v>840</v>
      </c>
      <c r="D24" s="867">
        <f>D9+D14+D15+D23</f>
        <v>4182</v>
      </c>
      <c r="E24" s="867">
        <f>E9+E14+E15+E23</f>
        <v>4209</v>
      </c>
      <c r="F24" s="867">
        <f>F9+F14+F15+F23</f>
        <v>5606</v>
      </c>
    </row>
    <row r="25" spans="1:6" ht="12" customHeight="1" thickBot="1">
      <c r="A25" s="108"/>
      <c r="B25" s="868"/>
      <c r="C25" s="109"/>
      <c r="D25" s="880"/>
      <c r="E25" s="880"/>
      <c r="F25" s="880"/>
    </row>
    <row r="26" spans="1:6" s="437" customFormat="1" ht="15" customHeight="1" thickBot="1">
      <c r="A26" s="103"/>
      <c r="B26" s="104"/>
      <c r="C26" s="95" t="s">
        <v>874</v>
      </c>
      <c r="D26" s="870"/>
      <c r="E26" s="870"/>
      <c r="F26" s="870"/>
    </row>
    <row r="27" spans="1:6" s="437" customFormat="1" ht="9.75" customHeight="1" thickBot="1">
      <c r="A27" s="76">
        <v>5</v>
      </c>
      <c r="B27" s="77"/>
      <c r="C27" s="78" t="s">
        <v>602</v>
      </c>
      <c r="D27" s="858">
        <f>D28+SUM(D30:D37)+SUM(D39:D40)</f>
        <v>4182</v>
      </c>
      <c r="E27" s="858">
        <f>E28+SUM(E30:E37)+SUM(E39:E40)</f>
        <v>4209</v>
      </c>
      <c r="F27" s="858">
        <f>F28+SUM(F30:F37)+SUM(F39:F40)</f>
        <v>4852</v>
      </c>
    </row>
    <row r="28" spans="1:6" s="439" customFormat="1" ht="15" customHeight="1">
      <c r="A28" s="79"/>
      <c r="B28" s="812">
        <v>1</v>
      </c>
      <c r="C28" s="24" t="s">
        <v>842</v>
      </c>
      <c r="D28" s="856">
        <v>2432</v>
      </c>
      <c r="E28" s="856">
        <v>2453</v>
      </c>
      <c r="F28" s="856">
        <v>2724</v>
      </c>
    </row>
    <row r="29" spans="1:6" s="438" customFormat="1" ht="12" customHeight="1">
      <c r="A29" s="79"/>
      <c r="B29" s="812"/>
      <c r="C29" s="840" t="s">
        <v>603</v>
      </c>
      <c r="D29" s="871"/>
      <c r="E29" s="871"/>
      <c r="F29" s="871"/>
    </row>
    <row r="30" spans="1:6" ht="12" customHeight="1">
      <c r="A30" s="79"/>
      <c r="B30" s="812">
        <v>2</v>
      </c>
      <c r="C30" s="13" t="s">
        <v>843</v>
      </c>
      <c r="D30" s="856">
        <v>624</v>
      </c>
      <c r="E30" s="856">
        <v>630</v>
      </c>
      <c r="F30" s="856">
        <v>779</v>
      </c>
    </row>
    <row r="31" spans="1:6" ht="12" customHeight="1">
      <c r="A31" s="84"/>
      <c r="B31" s="814">
        <v>3</v>
      </c>
      <c r="C31" s="13" t="s">
        <v>844</v>
      </c>
      <c r="D31" s="860">
        <v>1126</v>
      </c>
      <c r="E31" s="860">
        <v>1126</v>
      </c>
      <c r="F31" s="860">
        <v>1339</v>
      </c>
    </row>
    <row r="32" spans="1:6" ht="12" customHeight="1">
      <c r="A32" s="84"/>
      <c r="B32" s="814">
        <v>4</v>
      </c>
      <c r="C32" s="28" t="s">
        <v>923</v>
      </c>
      <c r="D32" s="860"/>
      <c r="E32" s="860"/>
      <c r="F32" s="860">
        <v>10</v>
      </c>
    </row>
    <row r="33" spans="1:6" ht="12" customHeight="1">
      <c r="A33" s="84"/>
      <c r="B33" s="814">
        <v>5</v>
      </c>
      <c r="C33" s="44" t="s">
        <v>1038</v>
      </c>
      <c r="D33" s="860"/>
      <c r="E33" s="860"/>
      <c r="F33" s="860"/>
    </row>
    <row r="34" spans="1:6" ht="12" customHeight="1">
      <c r="A34" s="84"/>
      <c r="B34" s="814">
        <v>6</v>
      </c>
      <c r="C34" s="13" t="s">
        <v>979</v>
      </c>
      <c r="D34" s="860"/>
      <c r="E34" s="860"/>
      <c r="F34" s="860"/>
    </row>
    <row r="35" spans="1:6" ht="12" customHeight="1">
      <c r="A35" s="84"/>
      <c r="B35" s="814">
        <v>7</v>
      </c>
      <c r="C35" s="56" t="s">
        <v>1004</v>
      </c>
      <c r="D35" s="860"/>
      <c r="E35" s="860"/>
      <c r="F35" s="860"/>
    </row>
    <row r="36" spans="1:6" ht="12" customHeight="1">
      <c r="A36" s="79"/>
      <c r="B36" s="812">
        <v>8</v>
      </c>
      <c r="C36" s="13" t="s">
        <v>918</v>
      </c>
      <c r="D36" s="856"/>
      <c r="E36" s="856"/>
      <c r="F36" s="856"/>
    </row>
    <row r="37" spans="1:6" ht="12" customHeight="1">
      <c r="A37" s="86"/>
      <c r="B37" s="815">
        <v>9</v>
      </c>
      <c r="C37" s="13" t="s">
        <v>845</v>
      </c>
      <c r="D37" s="859"/>
      <c r="E37" s="859"/>
      <c r="F37" s="859"/>
    </row>
    <row r="38" spans="1:6" s="438" customFormat="1" ht="22.5">
      <c r="A38" s="86"/>
      <c r="B38" s="815"/>
      <c r="C38" s="872" t="s">
        <v>65</v>
      </c>
      <c r="D38" s="873"/>
      <c r="E38" s="873"/>
      <c r="F38" s="873"/>
    </row>
    <row r="39" spans="1:6" s="438" customFormat="1" ht="12" customHeight="1">
      <c r="A39" s="86"/>
      <c r="B39" s="815">
        <v>10</v>
      </c>
      <c r="C39" s="29" t="s">
        <v>995</v>
      </c>
      <c r="D39" s="859"/>
      <c r="E39" s="859"/>
      <c r="F39" s="859"/>
    </row>
    <row r="40" spans="1:6" s="438" customFormat="1" ht="12" customHeight="1" thickBot="1">
      <c r="A40" s="79"/>
      <c r="B40" s="812">
        <v>11</v>
      </c>
      <c r="C40" s="45" t="s">
        <v>1000</v>
      </c>
      <c r="D40" s="856"/>
      <c r="E40" s="856"/>
      <c r="F40" s="856"/>
    </row>
    <row r="41" spans="1:6" ht="12" customHeight="1" thickBot="1">
      <c r="A41" s="76">
        <v>6</v>
      </c>
      <c r="B41" s="77"/>
      <c r="C41" s="78" t="s">
        <v>875</v>
      </c>
      <c r="D41" s="858">
        <f>SUM(D42:D45)</f>
        <v>0</v>
      </c>
      <c r="E41" s="858">
        <f>SUM(E42:E45)</f>
        <v>0</v>
      </c>
      <c r="F41" s="858">
        <f>SUM(F42:F45)</f>
        <v>193</v>
      </c>
    </row>
    <row r="42" spans="1:6" ht="12" customHeight="1">
      <c r="A42" s="79"/>
      <c r="B42" s="812">
        <v>1</v>
      </c>
      <c r="C42" s="57" t="s">
        <v>916</v>
      </c>
      <c r="D42" s="856"/>
      <c r="E42" s="856"/>
      <c r="F42" s="856"/>
    </row>
    <row r="43" spans="1:6" s="438" customFormat="1" ht="12" customHeight="1">
      <c r="A43" s="79"/>
      <c r="B43" s="812">
        <v>2</v>
      </c>
      <c r="C43" s="57" t="s">
        <v>1182</v>
      </c>
      <c r="D43" s="856"/>
      <c r="E43" s="856"/>
      <c r="F43" s="856">
        <v>193</v>
      </c>
    </row>
    <row r="44" spans="1:6" ht="12" customHeight="1">
      <c r="A44" s="79"/>
      <c r="B44" s="812">
        <v>3</v>
      </c>
      <c r="C44" s="57" t="s">
        <v>1039</v>
      </c>
      <c r="D44" s="856"/>
      <c r="E44" s="856"/>
      <c r="F44" s="856"/>
    </row>
    <row r="45" spans="1:6" ht="12" customHeight="1" thickBot="1">
      <c r="A45" s="79"/>
      <c r="B45" s="812">
        <v>4</v>
      </c>
      <c r="C45" s="57" t="s">
        <v>876</v>
      </c>
      <c r="D45" s="856"/>
      <c r="E45" s="856"/>
      <c r="F45" s="856"/>
    </row>
    <row r="46" spans="1:6" ht="12" customHeight="1" thickBot="1">
      <c r="A46" s="90"/>
      <c r="B46" s="91"/>
      <c r="C46" s="206" t="s">
        <v>880</v>
      </c>
      <c r="D46" s="867">
        <f>D27+D41</f>
        <v>4182</v>
      </c>
      <c r="E46" s="867">
        <f>E27+E41</f>
        <v>4209</v>
      </c>
      <c r="F46" s="867">
        <f>F27+F41</f>
        <v>5045</v>
      </c>
    </row>
    <row r="47" spans="1:6" ht="12" customHeight="1" thickBot="1">
      <c r="A47" s="874"/>
      <c r="B47" s="875"/>
      <c r="C47" s="875"/>
      <c r="D47" s="875"/>
      <c r="E47" s="875"/>
      <c r="F47" s="875"/>
    </row>
    <row r="48" spans="1:6" ht="12" customHeight="1" thickBot="1">
      <c r="A48" s="876" t="s">
        <v>609</v>
      </c>
      <c r="B48" s="877"/>
      <c r="C48" s="878"/>
      <c r="D48" s="879">
        <v>1</v>
      </c>
      <c r="E48" s="879"/>
      <c r="F48" s="879">
        <v>1</v>
      </c>
    </row>
    <row r="49" spans="1:6" ht="15" customHeight="1">
      <c r="A49" s="1115"/>
      <c r="B49" s="1115"/>
      <c r="C49" s="1115"/>
      <c r="D49" s="1115"/>
      <c r="E49" s="1115"/>
      <c r="F49" s="1115"/>
    </row>
    <row r="50" spans="1:4" ht="9.75" customHeight="1">
      <c r="A50" s="874"/>
      <c r="B50" s="875"/>
      <c r="C50" s="875"/>
      <c r="D50" s="875"/>
    </row>
    <row r="51" spans="1:4" ht="15" customHeight="1">
      <c r="A51" s="874"/>
      <c r="B51" s="875"/>
      <c r="C51" s="875"/>
      <c r="D51" s="875"/>
    </row>
    <row r="52" spans="1:4" ht="12.75">
      <c r="A52" s="874"/>
      <c r="B52" s="875"/>
      <c r="C52" s="875"/>
      <c r="D52" s="875"/>
    </row>
  </sheetData>
  <sheetProtection/>
  <mergeCells count="7">
    <mergeCell ref="C1:F1"/>
    <mergeCell ref="A49:F49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05" t="s">
        <v>1297</v>
      </c>
      <c r="D1" s="1105"/>
      <c r="E1" s="1105"/>
      <c r="F1" s="1105"/>
    </row>
    <row r="2" spans="1:6" s="434" customFormat="1" ht="15.75">
      <c r="A2" s="66" t="s">
        <v>849</v>
      </c>
      <c r="B2" s="67"/>
      <c r="C2" s="1116" t="s">
        <v>1289</v>
      </c>
      <c r="D2" s="1117"/>
      <c r="E2" s="1118"/>
      <c r="F2" s="68" t="s">
        <v>850</v>
      </c>
    </row>
    <row r="3" spans="1:6" s="434" customFormat="1" ht="16.5" thickBot="1">
      <c r="A3" s="69" t="s">
        <v>851</v>
      </c>
      <c r="B3" s="70"/>
      <c r="C3" s="1119" t="s">
        <v>70</v>
      </c>
      <c r="D3" s="1120"/>
      <c r="E3" s="1121"/>
      <c r="F3" s="706" t="s">
        <v>71</v>
      </c>
    </row>
    <row r="4" spans="1:6" s="435" customFormat="1" ht="21" customHeight="1" thickBot="1">
      <c r="A4" s="72"/>
      <c r="B4" s="72"/>
      <c r="C4" s="72"/>
      <c r="D4" s="72"/>
      <c r="E4" s="72"/>
      <c r="F4" s="7" t="s">
        <v>854</v>
      </c>
    </row>
    <row r="5" spans="1:6" ht="36">
      <c r="A5" s="62" t="s">
        <v>855</v>
      </c>
      <c r="B5" s="63" t="s">
        <v>856</v>
      </c>
      <c r="C5" s="1077" t="s">
        <v>857</v>
      </c>
      <c r="D5" s="113" t="s">
        <v>1134</v>
      </c>
      <c r="E5" s="113" t="s">
        <v>1135</v>
      </c>
      <c r="F5" s="1058" t="s">
        <v>1049</v>
      </c>
    </row>
    <row r="6" spans="1:6" ht="13.5" thickBot="1">
      <c r="A6" s="64" t="s">
        <v>858</v>
      </c>
      <c r="B6" s="65"/>
      <c r="C6" s="1078"/>
      <c r="D6" s="1113" t="s">
        <v>1136</v>
      </c>
      <c r="E6" s="1114"/>
      <c r="F6" s="105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9" customFormat="1" ht="15.75" customHeight="1" thickBot="1">
      <c r="A8" s="103"/>
      <c r="B8" s="104"/>
      <c r="C8" s="207" t="s">
        <v>859</v>
      </c>
      <c r="D8" s="95"/>
      <c r="E8" s="95"/>
      <c r="F8" s="105"/>
    </row>
    <row r="9" spans="1:6" s="438" customFormat="1" ht="12" customHeight="1" thickBot="1">
      <c r="A9" s="76">
        <v>1</v>
      </c>
      <c r="B9" s="77"/>
      <c r="C9" s="78" t="s">
        <v>860</v>
      </c>
      <c r="D9" s="855">
        <f>SUM(D10:D13)</f>
        <v>100</v>
      </c>
      <c r="E9" s="855">
        <f>SUM(E10:E13)</f>
        <v>208</v>
      </c>
      <c r="F9" s="855">
        <f>SUM(F10:F13)</f>
        <v>230</v>
      </c>
    </row>
    <row r="10" spans="1:6" ht="12" customHeight="1">
      <c r="A10" s="79"/>
      <c r="B10" s="812">
        <v>1</v>
      </c>
      <c r="C10" s="57" t="s">
        <v>106</v>
      </c>
      <c r="D10" s="856"/>
      <c r="E10" s="856"/>
      <c r="F10" s="856"/>
    </row>
    <row r="11" spans="1:6" ht="12" customHeight="1">
      <c r="A11" s="79"/>
      <c r="B11" s="812">
        <v>2</v>
      </c>
      <c r="C11" s="57" t="s">
        <v>987</v>
      </c>
      <c r="D11" s="856">
        <v>100</v>
      </c>
      <c r="E11" s="856">
        <v>100</v>
      </c>
      <c r="F11" s="856">
        <v>210</v>
      </c>
    </row>
    <row r="12" spans="1:6" ht="22.5">
      <c r="A12" s="79"/>
      <c r="B12" s="812">
        <v>3</v>
      </c>
      <c r="C12" s="57" t="s">
        <v>988</v>
      </c>
      <c r="D12" s="856"/>
      <c r="E12" s="856"/>
      <c r="F12" s="856">
        <v>20</v>
      </c>
    </row>
    <row r="13" spans="1:6" ht="12" customHeight="1" thickBot="1">
      <c r="A13" s="79"/>
      <c r="B13" s="812">
        <v>4</v>
      </c>
      <c r="C13" s="57" t="s">
        <v>989</v>
      </c>
      <c r="D13" s="856"/>
      <c r="E13" s="856">
        <v>108</v>
      </c>
      <c r="F13" s="856"/>
    </row>
    <row r="14" spans="1:6" ht="12" customHeight="1" thickBot="1">
      <c r="A14" s="76">
        <v>2</v>
      </c>
      <c r="B14" s="91"/>
      <c r="C14" s="78" t="s">
        <v>864</v>
      </c>
      <c r="D14" s="857"/>
      <c r="E14" s="857"/>
      <c r="F14" s="857"/>
    </row>
    <row r="15" spans="1:6" s="438" customFormat="1" ht="12" customHeight="1" thickBot="1">
      <c r="A15" s="76">
        <v>3</v>
      </c>
      <c r="B15" s="77"/>
      <c r="C15" s="78" t="s">
        <v>1033</v>
      </c>
      <c r="D15" s="858">
        <f>SUM(D16:D22)</f>
        <v>108</v>
      </c>
      <c r="E15" s="858">
        <f>SUM(E16:E22)</f>
        <v>0</v>
      </c>
      <c r="F15" s="858">
        <f>SUM(F16:F22)</f>
        <v>0</v>
      </c>
    </row>
    <row r="16" spans="1:6" ht="12" customHeight="1">
      <c r="A16" s="86"/>
      <c r="B16" s="815">
        <v>1</v>
      </c>
      <c r="C16" s="87" t="s">
        <v>1034</v>
      </c>
      <c r="D16" s="859">
        <v>108</v>
      </c>
      <c r="E16" s="859"/>
      <c r="F16" s="859"/>
    </row>
    <row r="17" spans="1:6" ht="12" customHeight="1">
      <c r="A17" s="79"/>
      <c r="B17" s="812">
        <v>2</v>
      </c>
      <c r="C17" s="87" t="s">
        <v>1035</v>
      </c>
      <c r="D17" s="856"/>
      <c r="E17" s="856"/>
      <c r="F17" s="856"/>
    </row>
    <row r="18" spans="1:6" ht="12" customHeight="1">
      <c r="A18" s="79"/>
      <c r="B18" s="812">
        <v>3</v>
      </c>
      <c r="C18" s="57" t="s">
        <v>259</v>
      </c>
      <c r="D18" s="856"/>
      <c r="E18" s="856"/>
      <c r="F18" s="856"/>
    </row>
    <row r="19" spans="1:6" ht="12" customHeight="1">
      <c r="A19" s="79"/>
      <c r="B19" s="812">
        <v>4</v>
      </c>
      <c r="C19" s="89" t="s">
        <v>1036</v>
      </c>
      <c r="D19" s="856"/>
      <c r="E19" s="856"/>
      <c r="F19" s="856"/>
    </row>
    <row r="20" spans="1:6" ht="12" customHeight="1">
      <c r="A20" s="84"/>
      <c r="B20" s="814">
        <v>5</v>
      </c>
      <c r="C20" s="57" t="s">
        <v>1037</v>
      </c>
      <c r="D20" s="860"/>
      <c r="E20" s="860"/>
      <c r="F20" s="860"/>
    </row>
    <row r="21" spans="1:6" ht="12" customHeight="1">
      <c r="A21" s="84"/>
      <c r="B21" s="814">
        <v>6</v>
      </c>
      <c r="C21" s="87" t="s">
        <v>913</v>
      </c>
      <c r="D21" s="860"/>
      <c r="E21" s="860"/>
      <c r="F21" s="860"/>
    </row>
    <row r="22" spans="1:6" ht="12" customHeight="1" thickBot="1">
      <c r="A22" s="102"/>
      <c r="B22" s="861">
        <v>7</v>
      </c>
      <c r="C22" s="862" t="s">
        <v>914</v>
      </c>
      <c r="D22" s="863"/>
      <c r="E22" s="863"/>
      <c r="F22" s="863"/>
    </row>
    <row r="23" spans="1:6" ht="12" customHeight="1" thickBot="1">
      <c r="A23" s="107">
        <v>4</v>
      </c>
      <c r="B23" s="864"/>
      <c r="C23" s="865" t="s">
        <v>881</v>
      </c>
      <c r="D23" s="866"/>
      <c r="E23" s="866"/>
      <c r="F23" s="866">
        <v>136</v>
      </c>
    </row>
    <row r="24" spans="1:6" ht="12" customHeight="1" thickBot="1">
      <c r="A24" s="90"/>
      <c r="B24" s="91"/>
      <c r="C24" s="206" t="s">
        <v>840</v>
      </c>
      <c r="D24" s="867">
        <f>D9+D14+D15+D23</f>
        <v>208</v>
      </c>
      <c r="E24" s="867">
        <f>E9+E14+E15+E23</f>
        <v>208</v>
      </c>
      <c r="F24" s="867">
        <f>F9+F14+F15+F23</f>
        <v>366</v>
      </c>
    </row>
    <row r="25" spans="1:6" ht="12" customHeight="1" thickBot="1">
      <c r="A25" s="108"/>
      <c r="B25" s="868"/>
      <c r="C25" s="109"/>
      <c r="D25" s="880"/>
      <c r="E25" s="880"/>
      <c r="F25" s="880"/>
    </row>
    <row r="26" spans="1:6" s="437" customFormat="1" ht="15" customHeight="1" thickBot="1">
      <c r="A26" s="103"/>
      <c r="B26" s="104"/>
      <c r="C26" s="95" t="s">
        <v>874</v>
      </c>
      <c r="D26" s="870"/>
      <c r="E26" s="870"/>
      <c r="F26" s="870"/>
    </row>
    <row r="27" spans="1:6" s="437" customFormat="1" ht="9.75" customHeight="1" thickBot="1">
      <c r="A27" s="76">
        <v>5</v>
      </c>
      <c r="B27" s="77"/>
      <c r="C27" s="78" t="s">
        <v>602</v>
      </c>
      <c r="D27" s="858">
        <f>D28+SUM(D30:D37)+SUM(D39:D40)</f>
        <v>262</v>
      </c>
      <c r="E27" s="858">
        <f>E28+SUM(E30:E37)+SUM(E39:E40)</f>
        <v>262</v>
      </c>
      <c r="F27" s="858">
        <f>F28+SUM(F30:F37)+SUM(F39:F40)</f>
        <v>158</v>
      </c>
    </row>
    <row r="28" spans="1:6" s="439" customFormat="1" ht="15" customHeight="1">
      <c r="A28" s="79"/>
      <c r="B28" s="812">
        <v>1</v>
      </c>
      <c r="C28" s="24" t="s">
        <v>842</v>
      </c>
      <c r="D28" s="856"/>
      <c r="E28" s="856"/>
      <c r="F28" s="856"/>
    </row>
    <row r="29" spans="1:6" s="438" customFormat="1" ht="12" customHeight="1">
      <c r="A29" s="79"/>
      <c r="B29" s="812"/>
      <c r="C29" s="840" t="s">
        <v>603</v>
      </c>
      <c r="D29" s="871"/>
      <c r="E29" s="871"/>
      <c r="F29" s="871"/>
    </row>
    <row r="30" spans="1:6" ht="12" customHeight="1">
      <c r="A30" s="79"/>
      <c r="B30" s="812">
        <v>2</v>
      </c>
      <c r="C30" s="13" t="s">
        <v>843</v>
      </c>
      <c r="D30" s="856"/>
      <c r="E30" s="856"/>
      <c r="F30" s="856"/>
    </row>
    <row r="31" spans="1:6" ht="12" customHeight="1">
      <c r="A31" s="84"/>
      <c r="B31" s="814">
        <v>3</v>
      </c>
      <c r="C31" s="13" t="s">
        <v>844</v>
      </c>
      <c r="D31" s="860">
        <v>262</v>
      </c>
      <c r="E31" s="860">
        <v>262</v>
      </c>
      <c r="F31" s="860">
        <v>158</v>
      </c>
    </row>
    <row r="32" spans="1:6" ht="12" customHeight="1">
      <c r="A32" s="84"/>
      <c r="B32" s="814">
        <v>4</v>
      </c>
      <c r="C32" s="28" t="s">
        <v>923</v>
      </c>
      <c r="D32" s="860"/>
      <c r="E32" s="860"/>
      <c r="F32" s="860"/>
    </row>
    <row r="33" spans="1:6" ht="12" customHeight="1">
      <c r="A33" s="84"/>
      <c r="B33" s="814">
        <v>5</v>
      </c>
      <c r="C33" s="44" t="s">
        <v>1038</v>
      </c>
      <c r="D33" s="860"/>
      <c r="E33" s="860"/>
      <c r="F33" s="860"/>
    </row>
    <row r="34" spans="1:6" ht="12" customHeight="1">
      <c r="A34" s="84"/>
      <c r="B34" s="814">
        <v>6</v>
      </c>
      <c r="C34" s="13" t="s">
        <v>979</v>
      </c>
      <c r="D34" s="860"/>
      <c r="E34" s="860"/>
      <c r="F34" s="860"/>
    </row>
    <row r="35" spans="1:6" ht="12" customHeight="1">
      <c r="A35" s="84"/>
      <c r="B35" s="814">
        <v>7</v>
      </c>
      <c r="C35" s="56" t="s">
        <v>1004</v>
      </c>
      <c r="D35" s="860"/>
      <c r="E35" s="860"/>
      <c r="F35" s="860"/>
    </row>
    <row r="36" spans="1:6" ht="12" customHeight="1">
      <c r="A36" s="79"/>
      <c r="B36" s="812">
        <v>8</v>
      </c>
      <c r="C36" s="13" t="s">
        <v>918</v>
      </c>
      <c r="D36" s="856"/>
      <c r="E36" s="856"/>
      <c r="F36" s="856"/>
    </row>
    <row r="37" spans="1:6" ht="12" customHeight="1">
      <c r="A37" s="86"/>
      <c r="B37" s="815">
        <v>9</v>
      </c>
      <c r="C37" s="13" t="s">
        <v>845</v>
      </c>
      <c r="D37" s="859"/>
      <c r="E37" s="859"/>
      <c r="F37" s="859"/>
    </row>
    <row r="38" spans="1:6" s="438" customFormat="1" ht="22.5">
      <c r="A38" s="86"/>
      <c r="B38" s="815"/>
      <c r="C38" s="872" t="s">
        <v>65</v>
      </c>
      <c r="D38" s="873"/>
      <c r="E38" s="873"/>
      <c r="F38" s="873"/>
    </row>
    <row r="39" spans="1:6" s="438" customFormat="1" ht="12" customHeight="1">
      <c r="A39" s="86"/>
      <c r="B39" s="815">
        <v>10</v>
      </c>
      <c r="C39" s="29" t="s">
        <v>995</v>
      </c>
      <c r="D39" s="859"/>
      <c r="E39" s="859"/>
      <c r="F39" s="859"/>
    </row>
    <row r="40" spans="1:6" s="438" customFormat="1" ht="12" customHeight="1" thickBot="1">
      <c r="A40" s="79"/>
      <c r="B40" s="812">
        <v>11</v>
      </c>
      <c r="C40" s="45" t="s">
        <v>1000</v>
      </c>
      <c r="D40" s="856"/>
      <c r="E40" s="856"/>
      <c r="F40" s="856"/>
    </row>
    <row r="41" spans="1:6" ht="12" customHeight="1" thickBot="1">
      <c r="A41" s="76">
        <v>6</v>
      </c>
      <c r="B41" s="77"/>
      <c r="C41" s="78" t="s">
        <v>875</v>
      </c>
      <c r="D41" s="858">
        <f>SUM(D42:D45)</f>
        <v>208</v>
      </c>
      <c r="E41" s="858">
        <f>SUM(E42:E45)</f>
        <v>208</v>
      </c>
      <c r="F41" s="858">
        <f>SUM(F42:F45)</f>
        <v>208</v>
      </c>
    </row>
    <row r="42" spans="1:6" ht="12" customHeight="1">
      <c r="A42" s="79"/>
      <c r="B42" s="812">
        <v>1</v>
      </c>
      <c r="C42" s="57" t="s">
        <v>916</v>
      </c>
      <c r="D42" s="856"/>
      <c r="E42" s="856"/>
      <c r="F42" s="856"/>
    </row>
    <row r="43" spans="1:6" s="438" customFormat="1" ht="12" customHeight="1">
      <c r="A43" s="79"/>
      <c r="B43" s="812">
        <v>2</v>
      </c>
      <c r="C43" s="57" t="s">
        <v>1182</v>
      </c>
      <c r="D43" s="856"/>
      <c r="E43" s="856"/>
      <c r="F43" s="856"/>
    </row>
    <row r="44" spans="1:6" ht="12" customHeight="1">
      <c r="A44" s="79"/>
      <c r="B44" s="812">
        <v>3</v>
      </c>
      <c r="C44" s="57" t="s">
        <v>1039</v>
      </c>
      <c r="D44" s="856"/>
      <c r="E44" s="856"/>
      <c r="F44" s="856"/>
    </row>
    <row r="45" spans="1:6" ht="12" customHeight="1" thickBot="1">
      <c r="A45" s="79"/>
      <c r="B45" s="812">
        <v>4</v>
      </c>
      <c r="C45" s="57" t="s">
        <v>876</v>
      </c>
      <c r="D45" s="856">
        <v>208</v>
      </c>
      <c r="E45" s="856">
        <v>208</v>
      </c>
      <c r="F45" s="856">
        <v>208</v>
      </c>
    </row>
    <row r="46" spans="1:6" ht="12" customHeight="1" thickBot="1">
      <c r="A46" s="90"/>
      <c r="B46" s="91"/>
      <c r="C46" s="206" t="s">
        <v>880</v>
      </c>
      <c r="D46" s="867">
        <f>D27+D41</f>
        <v>470</v>
      </c>
      <c r="E46" s="867">
        <f>E27+E41</f>
        <v>470</v>
      </c>
      <c r="F46" s="867">
        <f>F27+F41</f>
        <v>366</v>
      </c>
    </row>
    <row r="47" spans="1:6" ht="12" customHeight="1" thickBot="1">
      <c r="A47" s="874"/>
      <c r="B47" s="875"/>
      <c r="C47" s="875"/>
      <c r="D47" s="875"/>
      <c r="E47" s="875"/>
      <c r="F47" s="875"/>
    </row>
    <row r="48" spans="1:6" ht="12" customHeight="1" thickBot="1">
      <c r="A48" s="876" t="s">
        <v>609</v>
      </c>
      <c r="B48" s="877"/>
      <c r="C48" s="878"/>
      <c r="D48" s="879"/>
      <c r="E48" s="879"/>
      <c r="F48" s="879"/>
    </row>
    <row r="49" spans="1:6" ht="15" customHeight="1">
      <c r="A49" s="1115"/>
      <c r="B49" s="1115"/>
      <c r="C49" s="1115"/>
      <c r="D49" s="1115"/>
      <c r="E49" s="1115"/>
      <c r="F49" s="1115"/>
    </row>
    <row r="50" spans="1:4" ht="9.75" customHeight="1">
      <c r="A50" s="874"/>
      <c r="B50" s="875"/>
      <c r="C50" s="875"/>
      <c r="D50" s="875"/>
    </row>
    <row r="51" spans="1:4" ht="15" customHeight="1">
      <c r="A51" s="874"/>
      <c r="B51" s="875"/>
      <c r="C51" s="875"/>
      <c r="D51" s="875"/>
    </row>
    <row r="52" spans="1:4" ht="12.75">
      <c r="A52" s="874"/>
      <c r="B52" s="875"/>
      <c r="C52" s="875"/>
      <c r="D52" s="875"/>
    </row>
  </sheetData>
  <sheetProtection/>
  <mergeCells count="7">
    <mergeCell ref="C1:F1"/>
    <mergeCell ref="A49:F49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C2" sqref="C2:E2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41.0039062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05" t="s">
        <v>1239</v>
      </c>
      <c r="D1" s="1105"/>
      <c r="E1" s="1105"/>
      <c r="F1" s="1105"/>
    </row>
    <row r="2" spans="1:6" s="434" customFormat="1" ht="15.75">
      <c r="A2" s="66" t="s">
        <v>849</v>
      </c>
      <c r="B2" s="67"/>
      <c r="C2" s="1123"/>
      <c r="D2" s="1124"/>
      <c r="E2" s="1125"/>
      <c r="F2" s="707" t="s">
        <v>882</v>
      </c>
    </row>
    <row r="3" spans="1:6" s="434" customFormat="1" ht="16.5" thickBot="1">
      <c r="A3" s="69" t="s">
        <v>851</v>
      </c>
      <c r="B3" s="70"/>
      <c r="C3" s="1119" t="s">
        <v>1284</v>
      </c>
      <c r="D3" s="1120"/>
      <c r="E3" s="1121"/>
      <c r="F3" s="708" t="s">
        <v>73</v>
      </c>
    </row>
    <row r="4" spans="1:6" s="435" customFormat="1" ht="21" customHeight="1" thickBot="1">
      <c r="A4" s="72"/>
      <c r="B4" s="72"/>
      <c r="C4" s="72"/>
      <c r="D4" s="72"/>
      <c r="E4" s="72"/>
      <c r="F4" s="7" t="s">
        <v>854</v>
      </c>
    </row>
    <row r="5" spans="1:13" ht="36">
      <c r="A5" s="62" t="s">
        <v>855</v>
      </c>
      <c r="B5" s="63" t="s">
        <v>856</v>
      </c>
      <c r="C5" s="1077" t="s">
        <v>857</v>
      </c>
      <c r="D5" s="113" t="s">
        <v>1134</v>
      </c>
      <c r="E5" s="113" t="s">
        <v>1135</v>
      </c>
      <c r="F5" s="1058" t="s">
        <v>1049</v>
      </c>
      <c r="M5" s="382"/>
    </row>
    <row r="6" spans="1:13" ht="13.5" thickBot="1">
      <c r="A6" s="64" t="s">
        <v>858</v>
      </c>
      <c r="B6" s="65"/>
      <c r="C6" s="1078"/>
      <c r="D6" s="1113" t="s">
        <v>1136</v>
      </c>
      <c r="E6" s="1114"/>
      <c r="F6" s="1059"/>
      <c r="M6" s="382"/>
    </row>
    <row r="7" spans="1:13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  <c r="M7" s="936"/>
    </row>
    <row r="8" spans="1:13" s="439" customFormat="1" ht="15.75" customHeight="1" thickBot="1">
      <c r="A8" s="103"/>
      <c r="B8" s="104"/>
      <c r="C8" s="207" t="s">
        <v>859</v>
      </c>
      <c r="D8" s="95"/>
      <c r="E8" s="95"/>
      <c r="F8" s="105"/>
      <c r="M8" s="936"/>
    </row>
    <row r="9" spans="1:13" s="438" customFormat="1" ht="12" customHeight="1" thickBot="1">
      <c r="A9" s="709">
        <v>1</v>
      </c>
      <c r="B9" s="77"/>
      <c r="C9" s="78" t="s">
        <v>860</v>
      </c>
      <c r="D9" s="855">
        <f>SUM(D10:D13)</f>
        <v>10871</v>
      </c>
      <c r="E9" s="855">
        <f>SUM(E10:E13)</f>
        <v>10871</v>
      </c>
      <c r="F9" s="855">
        <f>SUM(F10:F13)</f>
        <v>10324</v>
      </c>
      <c r="M9" s="937"/>
    </row>
    <row r="10" spans="1:13" ht="12" customHeight="1">
      <c r="A10" s="889"/>
      <c r="B10" s="812">
        <v>1</v>
      </c>
      <c r="C10" s="57" t="s">
        <v>106</v>
      </c>
      <c r="D10" s="856"/>
      <c r="E10" s="856"/>
      <c r="F10" s="856"/>
      <c r="M10" s="382"/>
    </row>
    <row r="11" spans="1:6" ht="12" customHeight="1">
      <c r="A11" s="889"/>
      <c r="B11" s="812">
        <v>2</v>
      </c>
      <c r="C11" s="57" t="s">
        <v>987</v>
      </c>
      <c r="D11" s="856">
        <v>8697</v>
      </c>
      <c r="E11" s="856">
        <v>8697</v>
      </c>
      <c r="F11" s="856">
        <v>8260</v>
      </c>
    </row>
    <row r="12" spans="1:6" ht="12" customHeight="1">
      <c r="A12" s="889"/>
      <c r="B12" s="812">
        <v>3</v>
      </c>
      <c r="C12" s="57" t="s">
        <v>988</v>
      </c>
      <c r="D12" s="856">
        <v>2174</v>
      </c>
      <c r="E12" s="856">
        <v>2174</v>
      </c>
      <c r="F12" s="856">
        <v>2064</v>
      </c>
    </row>
    <row r="13" spans="1:6" ht="12" customHeight="1" thickBot="1">
      <c r="A13" s="889"/>
      <c r="B13" s="812">
        <v>4</v>
      </c>
      <c r="C13" s="57" t="s">
        <v>989</v>
      </c>
      <c r="D13" s="856"/>
      <c r="E13" s="856"/>
      <c r="F13" s="856"/>
    </row>
    <row r="14" spans="1:6" ht="12" customHeight="1" thickBot="1">
      <c r="A14" s="709">
        <v>2</v>
      </c>
      <c r="B14" s="91"/>
      <c r="C14" s="78" t="s">
        <v>864</v>
      </c>
      <c r="D14" s="857"/>
      <c r="E14" s="857"/>
      <c r="F14" s="857"/>
    </row>
    <row r="15" spans="1:6" s="438" customFormat="1" ht="12" customHeight="1" thickBot="1">
      <c r="A15" s="709">
        <v>3</v>
      </c>
      <c r="B15" s="77"/>
      <c r="C15" s="78" t="s">
        <v>1033</v>
      </c>
      <c r="D15" s="858">
        <f>SUM(D16:D20)</f>
        <v>0</v>
      </c>
      <c r="E15" s="858">
        <f>SUM(E16:E20)</f>
        <v>7975</v>
      </c>
      <c r="F15" s="858">
        <f>SUM(F16:F20)</f>
        <v>7925</v>
      </c>
    </row>
    <row r="16" spans="1:6" ht="12" customHeight="1">
      <c r="A16" s="890"/>
      <c r="B16" s="815">
        <v>1</v>
      </c>
      <c r="C16" s="87" t="s">
        <v>1034</v>
      </c>
      <c r="D16" s="859"/>
      <c r="E16" s="859"/>
      <c r="F16" s="859"/>
    </row>
    <row r="17" spans="1:6" ht="12" customHeight="1">
      <c r="A17" s="889"/>
      <c r="B17" s="812">
        <v>2</v>
      </c>
      <c r="C17" s="87" t="s">
        <v>1035</v>
      </c>
      <c r="D17" s="856"/>
      <c r="E17" s="856">
        <v>7907</v>
      </c>
      <c r="F17" s="856">
        <v>7925</v>
      </c>
    </row>
    <row r="18" spans="1:6" ht="12" customHeight="1">
      <c r="A18" s="889"/>
      <c r="B18" s="812">
        <v>3</v>
      </c>
      <c r="C18" s="57" t="s">
        <v>259</v>
      </c>
      <c r="D18" s="856"/>
      <c r="E18" s="856">
        <v>68</v>
      </c>
      <c r="F18" s="856"/>
    </row>
    <row r="19" spans="1:6" ht="12" customHeight="1">
      <c r="A19" s="889"/>
      <c r="B19" s="812">
        <v>4</v>
      </c>
      <c r="C19" s="89" t="s">
        <v>1036</v>
      </c>
      <c r="D19" s="856"/>
      <c r="E19" s="856"/>
      <c r="F19" s="856"/>
    </row>
    <row r="20" spans="1:6" ht="12" customHeight="1" thickBot="1">
      <c r="A20" s="891"/>
      <c r="B20" s="814">
        <v>5</v>
      </c>
      <c r="C20" s="58" t="s">
        <v>1037</v>
      </c>
      <c r="D20" s="860"/>
      <c r="E20" s="860"/>
      <c r="F20" s="860"/>
    </row>
    <row r="21" spans="1:6" ht="12" customHeight="1" thickBot="1">
      <c r="A21" s="709">
        <v>4</v>
      </c>
      <c r="B21" s="106"/>
      <c r="C21" s="78" t="s">
        <v>598</v>
      </c>
      <c r="D21" s="855">
        <f>+D15+D14+D9</f>
        <v>10871</v>
      </c>
      <c r="E21" s="855">
        <f>+E15+E14+E9</f>
        <v>18846</v>
      </c>
      <c r="F21" s="855">
        <f>+F15+F14+F9</f>
        <v>18249</v>
      </c>
    </row>
    <row r="22" spans="1:6" ht="12" customHeight="1" thickBot="1">
      <c r="A22" s="882">
        <v>5</v>
      </c>
      <c r="B22" s="883"/>
      <c r="C22" s="78" t="s">
        <v>913</v>
      </c>
      <c r="D22" s="884"/>
      <c r="E22" s="884"/>
      <c r="F22" s="884"/>
    </row>
    <row r="23" spans="1:6" ht="12" customHeight="1" thickBot="1">
      <c r="A23" s="885">
        <v>6</v>
      </c>
      <c r="B23" s="91"/>
      <c r="C23" s="78" t="s">
        <v>914</v>
      </c>
      <c r="D23" s="886"/>
      <c r="E23" s="886"/>
      <c r="F23" s="886"/>
    </row>
    <row r="24" spans="1:6" ht="12" customHeight="1" thickBot="1">
      <c r="A24" s="887">
        <v>7</v>
      </c>
      <c r="B24" s="824"/>
      <c r="C24" s="78" t="s">
        <v>95</v>
      </c>
      <c r="D24" s="888"/>
      <c r="E24" s="888"/>
      <c r="F24" s="888"/>
    </row>
    <row r="25" spans="1:6" ht="12" customHeight="1" thickBot="1">
      <c r="A25" s="823">
        <v>8</v>
      </c>
      <c r="B25" s="864"/>
      <c r="C25" s="865" t="s">
        <v>881</v>
      </c>
      <c r="D25" s="866">
        <v>5570</v>
      </c>
      <c r="E25" s="866">
        <v>4576</v>
      </c>
      <c r="F25" s="866"/>
    </row>
    <row r="26" spans="1:6" s="437" customFormat="1" ht="15" customHeight="1" thickBot="1">
      <c r="A26" s="885"/>
      <c r="B26" s="91"/>
      <c r="C26" s="206" t="s">
        <v>840</v>
      </c>
      <c r="D26" s="867">
        <f>+D21+D22+D23+D24+D25</f>
        <v>16441</v>
      </c>
      <c r="E26" s="867">
        <f>+E21+E22+E23+E24+E25</f>
        <v>23422</v>
      </c>
      <c r="F26" s="867">
        <f>+F21+F22+F23+F24+F25</f>
        <v>18249</v>
      </c>
    </row>
    <row r="27" spans="1:6" s="437" customFormat="1" ht="9.75" customHeight="1" thickBot="1">
      <c r="A27" s="892"/>
      <c r="B27" s="868"/>
      <c r="C27" s="109"/>
      <c r="D27" s="869"/>
      <c r="E27" s="869"/>
      <c r="F27" s="869"/>
    </row>
    <row r="28" spans="1:6" s="439" customFormat="1" ht="15" customHeight="1" thickBot="1">
      <c r="A28" s="893"/>
      <c r="B28" s="104"/>
      <c r="C28" s="95" t="s">
        <v>874</v>
      </c>
      <c r="D28" s="870"/>
      <c r="E28" s="870"/>
      <c r="F28" s="870"/>
    </row>
    <row r="29" spans="1:6" s="438" customFormat="1" ht="12" customHeight="1" thickBot="1">
      <c r="A29" s="709">
        <v>9</v>
      </c>
      <c r="B29" s="77"/>
      <c r="C29" s="78" t="s">
        <v>602</v>
      </c>
      <c r="D29" s="858">
        <f>D30+SUM(D32:D39)+SUM(D41:D42)</f>
        <v>15453</v>
      </c>
      <c r="E29" s="858">
        <f>E30+SUM(E32:E39)+SUM(E41:E42)</f>
        <v>23422</v>
      </c>
      <c r="F29" s="858">
        <f>F30+SUM(F32:F39)+SUM(F41:F42)</f>
        <v>14471</v>
      </c>
    </row>
    <row r="30" spans="1:6" ht="12" customHeight="1">
      <c r="A30" s="889"/>
      <c r="B30" s="812">
        <v>1</v>
      </c>
      <c r="C30" s="24" t="s">
        <v>842</v>
      </c>
      <c r="D30" s="856">
        <v>5952</v>
      </c>
      <c r="E30" s="856">
        <v>5987</v>
      </c>
      <c r="F30" s="856">
        <v>5411</v>
      </c>
    </row>
    <row r="31" spans="1:6" ht="12" customHeight="1">
      <c r="A31" s="889"/>
      <c r="B31" s="812"/>
      <c r="C31" s="840" t="s">
        <v>603</v>
      </c>
      <c r="D31" s="871"/>
      <c r="E31" s="871"/>
      <c r="F31" s="871"/>
    </row>
    <row r="32" spans="1:6" ht="12" customHeight="1">
      <c r="A32" s="889"/>
      <c r="B32" s="812">
        <v>2</v>
      </c>
      <c r="C32" s="13" t="s">
        <v>843</v>
      </c>
      <c r="D32" s="856">
        <v>1607</v>
      </c>
      <c r="E32" s="856">
        <v>1616</v>
      </c>
      <c r="F32" s="856">
        <v>1475</v>
      </c>
    </row>
    <row r="33" spans="1:6" ht="12" customHeight="1">
      <c r="A33" s="891"/>
      <c r="B33" s="814">
        <v>3</v>
      </c>
      <c r="C33" s="13" t="s">
        <v>844</v>
      </c>
      <c r="D33" s="860">
        <v>7724</v>
      </c>
      <c r="E33" s="860">
        <v>15649</v>
      </c>
      <c r="F33" s="860">
        <v>7356</v>
      </c>
    </row>
    <row r="34" spans="1:6" ht="12" customHeight="1">
      <c r="A34" s="891"/>
      <c r="B34" s="814">
        <v>4</v>
      </c>
      <c r="C34" s="28" t="s">
        <v>923</v>
      </c>
      <c r="D34" s="860">
        <v>170</v>
      </c>
      <c r="E34" s="860">
        <v>170</v>
      </c>
      <c r="F34" s="860">
        <v>229</v>
      </c>
    </row>
    <row r="35" spans="1:6" ht="12" customHeight="1">
      <c r="A35" s="891"/>
      <c r="B35" s="814">
        <v>5</v>
      </c>
      <c r="C35" s="44" t="s">
        <v>1038</v>
      </c>
      <c r="D35" s="860"/>
      <c r="E35" s="860"/>
      <c r="F35" s="860"/>
    </row>
    <row r="36" spans="1:6" ht="12" customHeight="1">
      <c r="A36" s="891"/>
      <c r="B36" s="814">
        <v>6</v>
      </c>
      <c r="C36" s="13" t="s">
        <v>979</v>
      </c>
      <c r="D36" s="860"/>
      <c r="E36" s="860"/>
      <c r="F36" s="860"/>
    </row>
    <row r="37" spans="1:6" ht="12" customHeight="1">
      <c r="A37" s="891"/>
      <c r="B37" s="814">
        <v>7</v>
      </c>
      <c r="C37" s="56" t="s">
        <v>1004</v>
      </c>
      <c r="D37" s="860"/>
      <c r="E37" s="860"/>
      <c r="F37" s="860"/>
    </row>
    <row r="38" spans="1:6" s="438" customFormat="1" ht="12" customHeight="1">
      <c r="A38" s="889"/>
      <c r="B38" s="812">
        <v>8</v>
      </c>
      <c r="C38" s="13" t="s">
        <v>918</v>
      </c>
      <c r="D38" s="856"/>
      <c r="E38" s="856"/>
      <c r="F38" s="856"/>
    </row>
    <row r="39" spans="1:6" s="438" customFormat="1" ht="12" customHeight="1">
      <c r="A39" s="890"/>
      <c r="B39" s="815">
        <v>9</v>
      </c>
      <c r="C39" s="13" t="s">
        <v>845</v>
      </c>
      <c r="D39" s="859"/>
      <c r="E39" s="859"/>
      <c r="F39" s="859"/>
    </row>
    <row r="40" spans="1:6" s="438" customFormat="1" ht="22.5">
      <c r="A40" s="890"/>
      <c r="B40" s="815"/>
      <c r="C40" s="872" t="s">
        <v>65</v>
      </c>
      <c r="D40" s="873"/>
      <c r="E40" s="873"/>
      <c r="F40" s="873"/>
    </row>
    <row r="41" spans="1:6" ht="12" customHeight="1">
      <c r="A41" s="890"/>
      <c r="B41" s="815">
        <v>10</v>
      </c>
      <c r="C41" s="29" t="s">
        <v>995</v>
      </c>
      <c r="D41" s="859"/>
      <c r="E41" s="859"/>
      <c r="F41" s="859"/>
    </row>
    <row r="42" spans="1:6" ht="12" customHeight="1" thickBot="1">
      <c r="A42" s="889"/>
      <c r="B42" s="812">
        <v>11</v>
      </c>
      <c r="C42" s="45" t="s">
        <v>1000</v>
      </c>
      <c r="D42" s="856"/>
      <c r="E42" s="856"/>
      <c r="F42" s="856"/>
    </row>
    <row r="43" spans="1:6" s="438" customFormat="1" ht="12" customHeight="1" thickBot="1">
      <c r="A43" s="709">
        <v>10</v>
      </c>
      <c r="B43" s="77"/>
      <c r="C43" s="78" t="s">
        <v>875</v>
      </c>
      <c r="D43" s="858">
        <f>SUM(D44:D47)</f>
        <v>988</v>
      </c>
      <c r="E43" s="858">
        <f>SUM(E44:E47)</f>
        <v>0</v>
      </c>
      <c r="F43" s="858">
        <f>SUM(F44:F47)</f>
        <v>174</v>
      </c>
    </row>
    <row r="44" spans="1:6" ht="12" customHeight="1">
      <c r="A44" s="889"/>
      <c r="B44" s="812">
        <v>1</v>
      </c>
      <c r="C44" s="57" t="s">
        <v>916</v>
      </c>
      <c r="D44" s="856"/>
      <c r="E44" s="856"/>
      <c r="F44" s="856"/>
    </row>
    <row r="45" spans="1:6" ht="12" customHeight="1">
      <c r="A45" s="889"/>
      <c r="B45" s="812">
        <v>2</v>
      </c>
      <c r="C45" s="57" t="s">
        <v>1182</v>
      </c>
      <c r="D45" s="856"/>
      <c r="E45" s="856"/>
      <c r="F45" s="856">
        <v>174</v>
      </c>
    </row>
    <row r="46" spans="1:6" ht="12" customHeight="1">
      <c r="A46" s="889"/>
      <c r="B46" s="812">
        <v>3</v>
      </c>
      <c r="C46" s="57" t="s">
        <v>1039</v>
      </c>
      <c r="D46" s="856"/>
      <c r="E46" s="856"/>
      <c r="F46" s="856"/>
    </row>
    <row r="47" spans="1:6" ht="12" customHeight="1" thickBot="1">
      <c r="A47" s="889"/>
      <c r="B47" s="861">
        <v>4</v>
      </c>
      <c r="C47" s="57" t="s">
        <v>876</v>
      </c>
      <c r="D47" s="860">
        <v>988</v>
      </c>
      <c r="E47" s="860"/>
      <c r="F47" s="860"/>
    </row>
    <row r="48" spans="1:6" ht="12" customHeight="1" thickBot="1">
      <c r="A48" s="709">
        <v>11</v>
      </c>
      <c r="B48" s="813"/>
      <c r="C48" s="78" t="s">
        <v>606</v>
      </c>
      <c r="D48" s="1019">
        <f>+D29+D43</f>
        <v>16441</v>
      </c>
      <c r="E48" s="1019">
        <f>+E43+E29</f>
        <v>23422</v>
      </c>
      <c r="F48" s="1019">
        <f>+F43+F29</f>
        <v>14645</v>
      </c>
    </row>
    <row r="49" spans="1:6" ht="15" customHeight="1" thickBot="1">
      <c r="A49" s="709">
        <v>12</v>
      </c>
      <c r="B49" s="91"/>
      <c r="C49" s="78" t="s">
        <v>96</v>
      </c>
      <c r="D49" s="886"/>
      <c r="E49" s="886"/>
      <c r="F49" s="886"/>
    </row>
    <row r="50" spans="1:6" ht="17.25" customHeight="1" thickBot="1">
      <c r="A50" s="885"/>
      <c r="B50" s="91"/>
      <c r="C50" s="206" t="s">
        <v>880</v>
      </c>
      <c r="D50" s="867">
        <f>D29+D43</f>
        <v>16441</v>
      </c>
      <c r="E50" s="867">
        <f>E29+E43</f>
        <v>23422</v>
      </c>
      <c r="F50" s="867">
        <f>F29+F43</f>
        <v>14645</v>
      </c>
    </row>
    <row r="51" spans="1:6" ht="15" customHeight="1" thickBot="1">
      <c r="A51" s="874"/>
      <c r="B51" s="875"/>
      <c r="C51" s="875"/>
      <c r="D51" s="875"/>
      <c r="E51" s="875"/>
      <c r="F51" s="875"/>
    </row>
    <row r="52" spans="1:6" ht="13.5" thickBot="1">
      <c r="A52" s="876" t="s">
        <v>609</v>
      </c>
      <c r="B52" s="877"/>
      <c r="C52" s="878"/>
      <c r="D52" s="879">
        <v>4</v>
      </c>
      <c r="E52" s="879">
        <v>4</v>
      </c>
      <c r="F52" s="879">
        <v>4</v>
      </c>
    </row>
    <row r="53" spans="1:6" ht="22.5" customHeight="1">
      <c r="A53" s="1122"/>
      <c r="B53" s="1122"/>
      <c r="C53" s="1122"/>
      <c r="D53" s="1122"/>
      <c r="E53" s="1122"/>
      <c r="F53" s="1122"/>
    </row>
    <row r="54" spans="1:4" ht="12.75">
      <c r="A54" s="874"/>
      <c r="B54" s="875"/>
      <c r="C54" s="875"/>
      <c r="D54" s="875"/>
    </row>
    <row r="55" spans="1:4" ht="12.75">
      <c r="A55" s="874"/>
      <c r="B55" s="875"/>
      <c r="C55" s="875"/>
      <c r="D55" s="875"/>
    </row>
    <row r="56" spans="1:4" ht="12.75">
      <c r="A56" s="874"/>
      <c r="B56" s="875"/>
      <c r="C56" s="875"/>
      <c r="D56" s="875"/>
    </row>
    <row r="57" spans="1:4" ht="12.75">
      <c r="A57" s="874"/>
      <c r="B57" s="875"/>
      <c r="C57" s="875"/>
      <c r="D57" s="875"/>
    </row>
  </sheetData>
  <sheetProtection/>
  <mergeCells count="7">
    <mergeCell ref="C1:F1"/>
    <mergeCell ref="A53:F53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05" t="s">
        <v>1240</v>
      </c>
      <c r="D1" s="1105"/>
      <c r="E1" s="1105"/>
      <c r="F1" s="1105"/>
    </row>
    <row r="2" spans="1:6" s="434" customFormat="1" ht="15.75">
      <c r="A2" s="66" t="s">
        <v>849</v>
      </c>
      <c r="B2" s="67"/>
      <c r="C2" s="1123" t="s">
        <v>74</v>
      </c>
      <c r="D2" s="1124"/>
      <c r="E2" s="1125"/>
      <c r="F2" s="707" t="s">
        <v>75</v>
      </c>
    </row>
    <row r="3" spans="1:6" s="434" customFormat="1" ht="16.5" thickBot="1">
      <c r="A3" s="69" t="s">
        <v>851</v>
      </c>
      <c r="B3" s="70"/>
      <c r="C3" s="1119" t="s">
        <v>1285</v>
      </c>
      <c r="D3" s="1120"/>
      <c r="E3" s="1121"/>
      <c r="F3" s="708" t="s">
        <v>73</v>
      </c>
    </row>
    <row r="4" spans="1:6" s="435" customFormat="1" ht="21" customHeight="1" thickBot="1">
      <c r="A4" s="72"/>
      <c r="B4" s="72"/>
      <c r="C4" s="72"/>
      <c r="D4" s="72"/>
      <c r="E4" s="72"/>
      <c r="F4" s="7" t="s">
        <v>854</v>
      </c>
    </row>
    <row r="5" spans="1:6" ht="36">
      <c r="A5" s="62" t="s">
        <v>855</v>
      </c>
      <c r="B5" s="63" t="s">
        <v>856</v>
      </c>
      <c r="C5" s="1077" t="s">
        <v>857</v>
      </c>
      <c r="D5" s="113" t="s">
        <v>1134</v>
      </c>
      <c r="E5" s="113" t="s">
        <v>1135</v>
      </c>
      <c r="F5" s="1058" t="s">
        <v>1049</v>
      </c>
    </row>
    <row r="6" spans="1:6" ht="13.5" thickBot="1">
      <c r="A6" s="64" t="s">
        <v>858</v>
      </c>
      <c r="B6" s="65"/>
      <c r="C6" s="1078"/>
      <c r="D6" s="1113" t="s">
        <v>1136</v>
      </c>
      <c r="E6" s="1114"/>
      <c r="F6" s="105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9" customFormat="1" ht="15.75" customHeight="1" thickBot="1">
      <c r="A8" s="103"/>
      <c r="B8" s="104"/>
      <c r="C8" s="207" t="s">
        <v>859</v>
      </c>
      <c r="D8" s="95"/>
      <c r="E8" s="95"/>
      <c r="F8" s="105"/>
    </row>
    <row r="9" spans="1:6" s="438" customFormat="1" ht="12" customHeight="1" thickBot="1">
      <c r="A9" s="709">
        <v>1</v>
      </c>
      <c r="B9" s="77"/>
      <c r="C9" s="78" t="s">
        <v>860</v>
      </c>
      <c r="D9" s="855">
        <f>SUM(D10:D13)</f>
        <v>0</v>
      </c>
      <c r="E9" s="855">
        <f>SUM(E10:E13)</f>
        <v>0</v>
      </c>
      <c r="F9" s="855">
        <f>SUM(F10:F13)</f>
        <v>25</v>
      </c>
    </row>
    <row r="10" spans="1:6" ht="12" customHeight="1">
      <c r="A10" s="889"/>
      <c r="B10" s="812">
        <v>1</v>
      </c>
      <c r="C10" s="57" t="s">
        <v>106</v>
      </c>
      <c r="D10" s="856"/>
      <c r="E10" s="856"/>
      <c r="F10" s="856"/>
    </row>
    <row r="11" spans="1:6" ht="12" customHeight="1">
      <c r="A11" s="889"/>
      <c r="B11" s="812">
        <v>2</v>
      </c>
      <c r="C11" s="57" t="s">
        <v>987</v>
      </c>
      <c r="D11" s="856"/>
      <c r="E11" s="856"/>
      <c r="F11" s="856"/>
    </row>
    <row r="12" spans="1:6" ht="22.5">
      <c r="A12" s="889"/>
      <c r="B12" s="812">
        <v>3</v>
      </c>
      <c r="C12" s="57" t="s">
        <v>988</v>
      </c>
      <c r="D12" s="856"/>
      <c r="E12" s="856"/>
      <c r="F12" s="856"/>
    </row>
    <row r="13" spans="1:6" ht="12" customHeight="1" thickBot="1">
      <c r="A13" s="889"/>
      <c r="B13" s="812">
        <v>4</v>
      </c>
      <c r="C13" s="57" t="s">
        <v>989</v>
      </c>
      <c r="D13" s="856"/>
      <c r="E13" s="856"/>
      <c r="F13" s="856">
        <v>25</v>
      </c>
    </row>
    <row r="14" spans="1:6" ht="12" customHeight="1" thickBot="1">
      <c r="A14" s="709">
        <v>2</v>
      </c>
      <c r="B14" s="91"/>
      <c r="C14" s="78" t="s">
        <v>864</v>
      </c>
      <c r="D14" s="857"/>
      <c r="E14" s="857"/>
      <c r="F14" s="857"/>
    </row>
    <row r="15" spans="1:6" s="438" customFormat="1" ht="12" customHeight="1" thickBot="1">
      <c r="A15" s="709">
        <v>3</v>
      </c>
      <c r="B15" s="77"/>
      <c r="C15" s="78" t="s">
        <v>1033</v>
      </c>
      <c r="D15" s="858">
        <f>SUM(D16:D20)</f>
        <v>25892</v>
      </c>
      <c r="E15" s="858">
        <f>SUM(E16:E20)</f>
        <v>26693</v>
      </c>
      <c r="F15" s="858">
        <f>SUM(F16:F20)</f>
        <v>26716</v>
      </c>
    </row>
    <row r="16" spans="1:6" ht="12" customHeight="1">
      <c r="A16" s="890"/>
      <c r="B16" s="815">
        <v>1</v>
      </c>
      <c r="C16" s="87" t="s">
        <v>1034</v>
      </c>
      <c r="D16" s="859">
        <v>25892</v>
      </c>
      <c r="E16" s="859">
        <v>26693</v>
      </c>
      <c r="F16" s="859">
        <v>26716</v>
      </c>
    </row>
    <row r="17" spans="1:6" ht="12" customHeight="1">
      <c r="A17" s="889"/>
      <c r="B17" s="812">
        <v>2</v>
      </c>
      <c r="C17" s="87" t="s">
        <v>1035</v>
      </c>
      <c r="D17" s="856"/>
      <c r="E17" s="856"/>
      <c r="F17" s="856"/>
    </row>
    <row r="18" spans="1:6" ht="12" customHeight="1">
      <c r="A18" s="889"/>
      <c r="B18" s="812">
        <v>3</v>
      </c>
      <c r="C18" s="57" t="s">
        <v>259</v>
      </c>
      <c r="D18" s="856"/>
      <c r="E18" s="856"/>
      <c r="F18" s="856"/>
    </row>
    <row r="19" spans="1:6" ht="12" customHeight="1">
      <c r="A19" s="889"/>
      <c r="B19" s="812">
        <v>4</v>
      </c>
      <c r="C19" s="89" t="s">
        <v>1036</v>
      </c>
      <c r="D19" s="856"/>
      <c r="E19" s="856"/>
      <c r="F19" s="856"/>
    </row>
    <row r="20" spans="1:6" ht="12" customHeight="1" thickBot="1">
      <c r="A20" s="891"/>
      <c r="B20" s="814">
        <v>5</v>
      </c>
      <c r="C20" s="58" t="s">
        <v>1037</v>
      </c>
      <c r="D20" s="860"/>
      <c r="E20" s="860"/>
      <c r="F20" s="860"/>
    </row>
    <row r="21" spans="1:6" ht="12" customHeight="1" thickBot="1">
      <c r="A21" s="709">
        <v>4</v>
      </c>
      <c r="B21" s="106"/>
      <c r="C21" s="78" t="s">
        <v>598</v>
      </c>
      <c r="D21" s="855">
        <f>+D15+D14+D9</f>
        <v>25892</v>
      </c>
      <c r="E21" s="855">
        <f>+E15+E14+E9</f>
        <v>26693</v>
      </c>
      <c r="F21" s="855">
        <f>+F15+F14+F9</f>
        <v>26741</v>
      </c>
    </row>
    <row r="22" spans="1:6" ht="12" customHeight="1" thickBot="1">
      <c r="A22" s="882">
        <v>5</v>
      </c>
      <c r="B22" s="883"/>
      <c r="C22" s="78" t="s">
        <v>913</v>
      </c>
      <c r="D22" s="884"/>
      <c r="E22" s="884">
        <v>1695</v>
      </c>
      <c r="F22" s="884">
        <v>1695</v>
      </c>
    </row>
    <row r="23" spans="1:6" ht="12" customHeight="1" thickBot="1">
      <c r="A23" s="885">
        <v>6</v>
      </c>
      <c r="B23" s="91"/>
      <c r="C23" s="78" t="s">
        <v>914</v>
      </c>
      <c r="D23" s="886"/>
      <c r="E23" s="886"/>
      <c r="F23" s="886"/>
    </row>
    <row r="24" spans="1:6" ht="12" customHeight="1" thickBot="1">
      <c r="A24" s="887">
        <v>7</v>
      </c>
      <c r="B24" s="824"/>
      <c r="C24" s="78" t="s">
        <v>95</v>
      </c>
      <c r="D24" s="888"/>
      <c r="E24" s="888"/>
      <c r="F24" s="888"/>
    </row>
    <row r="25" spans="1:6" ht="12" customHeight="1" thickBot="1">
      <c r="A25" s="823">
        <v>8</v>
      </c>
      <c r="B25" s="864"/>
      <c r="C25" s="865" t="s">
        <v>881</v>
      </c>
      <c r="D25" s="866"/>
      <c r="E25" s="866"/>
      <c r="F25" s="866"/>
    </row>
    <row r="26" spans="1:6" s="437" customFormat="1" ht="15" customHeight="1" thickBot="1">
      <c r="A26" s="885"/>
      <c r="B26" s="91"/>
      <c r="C26" s="206" t="s">
        <v>840</v>
      </c>
      <c r="D26" s="867">
        <f>+D21+D22+D23+D24+D25</f>
        <v>25892</v>
      </c>
      <c r="E26" s="867">
        <f>+E21+E22+E23+E24+E25</f>
        <v>28388</v>
      </c>
      <c r="F26" s="867">
        <f>+F21+F22+F23+F24+F25</f>
        <v>28436</v>
      </c>
    </row>
    <row r="27" spans="1:6" s="437" customFormat="1" ht="9.75" customHeight="1" thickBot="1">
      <c r="A27" s="892"/>
      <c r="B27" s="868"/>
      <c r="C27" s="109"/>
      <c r="D27" s="869"/>
      <c r="E27" s="869"/>
      <c r="F27" s="869"/>
    </row>
    <row r="28" spans="1:6" s="439" customFormat="1" ht="15" customHeight="1" thickBot="1">
      <c r="A28" s="893"/>
      <c r="B28" s="104"/>
      <c r="C28" s="95" t="s">
        <v>874</v>
      </c>
      <c r="D28" s="870"/>
      <c r="E28" s="870"/>
      <c r="F28" s="870"/>
    </row>
    <row r="29" spans="1:6" s="438" customFormat="1" ht="12" customHeight="1" thickBot="1">
      <c r="A29" s="709">
        <v>9</v>
      </c>
      <c r="B29" s="77"/>
      <c r="C29" s="78" t="s">
        <v>602</v>
      </c>
      <c r="D29" s="858">
        <f>D30+SUM(D32:D39)+SUM(D41:D42)</f>
        <v>25892</v>
      </c>
      <c r="E29" s="858">
        <f>E30+SUM(E32:E39)+SUM(E41:E42)</f>
        <v>28388</v>
      </c>
      <c r="F29" s="858">
        <f>F30+SUM(F32:F39)+SUM(F41:F42)</f>
        <v>26211</v>
      </c>
    </row>
    <row r="30" spans="1:6" ht="12" customHeight="1">
      <c r="A30" s="889"/>
      <c r="B30" s="812">
        <v>1</v>
      </c>
      <c r="C30" s="24" t="s">
        <v>842</v>
      </c>
      <c r="D30" s="856">
        <v>20542</v>
      </c>
      <c r="E30" s="856">
        <v>21066</v>
      </c>
      <c r="F30" s="856">
        <v>19120</v>
      </c>
    </row>
    <row r="31" spans="1:6" ht="12" customHeight="1">
      <c r="A31" s="889"/>
      <c r="B31" s="812"/>
      <c r="C31" s="840" t="s">
        <v>603</v>
      </c>
      <c r="D31" s="871"/>
      <c r="E31" s="871"/>
      <c r="F31" s="871"/>
    </row>
    <row r="32" spans="1:6" ht="12" customHeight="1">
      <c r="A32" s="889"/>
      <c r="B32" s="812">
        <v>2</v>
      </c>
      <c r="C32" s="13" t="s">
        <v>843</v>
      </c>
      <c r="D32" s="856">
        <v>4975</v>
      </c>
      <c r="E32" s="856">
        <v>5102</v>
      </c>
      <c r="F32" s="856">
        <v>4736</v>
      </c>
    </row>
    <row r="33" spans="1:6" ht="12" customHeight="1">
      <c r="A33" s="891"/>
      <c r="B33" s="814">
        <v>3</v>
      </c>
      <c r="C33" s="13" t="s">
        <v>844</v>
      </c>
      <c r="D33" s="860">
        <v>375</v>
      </c>
      <c r="E33" s="860">
        <v>525</v>
      </c>
      <c r="F33" s="860">
        <v>659</v>
      </c>
    </row>
    <row r="34" spans="1:6" ht="12" customHeight="1">
      <c r="A34" s="891"/>
      <c r="B34" s="814">
        <v>4</v>
      </c>
      <c r="C34" s="28" t="s">
        <v>923</v>
      </c>
      <c r="D34" s="860"/>
      <c r="E34" s="860"/>
      <c r="F34" s="860">
        <v>1</v>
      </c>
    </row>
    <row r="35" spans="1:6" ht="12" customHeight="1">
      <c r="A35" s="891"/>
      <c r="B35" s="814">
        <v>5</v>
      </c>
      <c r="C35" s="44" t="s">
        <v>1038</v>
      </c>
      <c r="D35" s="860"/>
      <c r="E35" s="860"/>
      <c r="F35" s="860"/>
    </row>
    <row r="36" spans="1:6" ht="12" customHeight="1">
      <c r="A36" s="891"/>
      <c r="B36" s="814">
        <v>6</v>
      </c>
      <c r="C36" s="13" t="s">
        <v>979</v>
      </c>
      <c r="D36" s="860"/>
      <c r="E36" s="860">
        <v>1695</v>
      </c>
      <c r="F36" s="860">
        <v>1695</v>
      </c>
    </row>
    <row r="37" spans="1:6" ht="12" customHeight="1">
      <c r="A37" s="891"/>
      <c r="B37" s="814">
        <v>7</v>
      </c>
      <c r="C37" s="56" t="s">
        <v>1004</v>
      </c>
      <c r="D37" s="860"/>
      <c r="E37" s="860"/>
      <c r="F37" s="860"/>
    </row>
    <row r="38" spans="1:6" s="438" customFormat="1" ht="12" customHeight="1">
      <c r="A38" s="889"/>
      <c r="B38" s="812">
        <v>8</v>
      </c>
      <c r="C38" s="13" t="s">
        <v>918</v>
      </c>
      <c r="D38" s="856"/>
      <c r="E38" s="856"/>
      <c r="F38" s="856"/>
    </row>
    <row r="39" spans="1:6" s="438" customFormat="1" ht="12" customHeight="1">
      <c r="A39" s="890"/>
      <c r="B39" s="815">
        <v>9</v>
      </c>
      <c r="C39" s="13" t="s">
        <v>845</v>
      </c>
      <c r="D39" s="859"/>
      <c r="E39" s="859"/>
      <c r="F39" s="859"/>
    </row>
    <row r="40" spans="1:6" s="438" customFormat="1" ht="22.5">
      <c r="A40" s="890"/>
      <c r="B40" s="815"/>
      <c r="C40" s="872" t="s">
        <v>65</v>
      </c>
      <c r="D40" s="873"/>
      <c r="E40" s="873"/>
      <c r="F40" s="873"/>
    </row>
    <row r="41" spans="1:6" ht="12" customHeight="1">
      <c r="A41" s="890"/>
      <c r="B41" s="815">
        <v>10</v>
      </c>
      <c r="C41" s="29" t="s">
        <v>995</v>
      </c>
      <c r="D41" s="859"/>
      <c r="E41" s="859"/>
      <c r="F41" s="859"/>
    </row>
    <row r="42" spans="1:6" ht="12" customHeight="1" thickBot="1">
      <c r="A42" s="889"/>
      <c r="B42" s="812">
        <v>11</v>
      </c>
      <c r="C42" s="45" t="s">
        <v>1000</v>
      </c>
      <c r="D42" s="856"/>
      <c r="E42" s="856"/>
      <c r="F42" s="856"/>
    </row>
    <row r="43" spans="1:6" s="438" customFormat="1" ht="12" customHeight="1" thickBot="1">
      <c r="A43" s="709">
        <v>10</v>
      </c>
      <c r="B43" s="77"/>
      <c r="C43" s="78" t="s">
        <v>875</v>
      </c>
      <c r="D43" s="858">
        <f>SUM(D44:D47)</f>
        <v>0</v>
      </c>
      <c r="E43" s="858">
        <f>SUM(E44:E47)</f>
        <v>0</v>
      </c>
      <c r="F43" s="858">
        <f>SUM(F44:F47)</f>
        <v>0</v>
      </c>
    </row>
    <row r="44" spans="1:6" ht="12" customHeight="1">
      <c r="A44" s="889"/>
      <c r="B44" s="812">
        <v>1</v>
      </c>
      <c r="C44" s="57" t="s">
        <v>916</v>
      </c>
      <c r="D44" s="856"/>
      <c r="E44" s="856"/>
      <c r="F44" s="856"/>
    </row>
    <row r="45" spans="1:6" ht="12" customHeight="1">
      <c r="A45" s="889"/>
      <c r="B45" s="812">
        <v>2</v>
      </c>
      <c r="C45" s="57" t="s">
        <v>1182</v>
      </c>
      <c r="D45" s="856"/>
      <c r="E45" s="856"/>
      <c r="F45" s="856"/>
    </row>
    <row r="46" spans="1:6" ht="12" customHeight="1">
      <c r="A46" s="889"/>
      <c r="B46" s="812">
        <v>3</v>
      </c>
      <c r="C46" s="57" t="s">
        <v>1039</v>
      </c>
      <c r="D46" s="856"/>
      <c r="E46" s="856"/>
      <c r="F46" s="856"/>
    </row>
    <row r="47" spans="1:6" ht="12" customHeight="1" thickBot="1">
      <c r="A47" s="889"/>
      <c r="B47" s="861">
        <v>4</v>
      </c>
      <c r="C47" s="57" t="s">
        <v>876</v>
      </c>
      <c r="D47" s="860"/>
      <c r="E47" s="860"/>
      <c r="F47" s="860"/>
    </row>
    <row r="48" spans="1:6" ht="12" customHeight="1" thickBot="1">
      <c r="A48" s="709">
        <v>11</v>
      </c>
      <c r="B48" s="813"/>
      <c r="C48" s="78" t="s">
        <v>606</v>
      </c>
      <c r="D48" s="1019">
        <f>+D29+D43</f>
        <v>25892</v>
      </c>
      <c r="E48" s="1019">
        <f>+E43+E29</f>
        <v>28388</v>
      </c>
      <c r="F48" s="1019">
        <f>+F43+F29</f>
        <v>26211</v>
      </c>
    </row>
    <row r="49" spans="1:6" ht="15" customHeight="1" thickBot="1">
      <c r="A49" s="709">
        <v>12</v>
      </c>
      <c r="B49" s="91"/>
      <c r="C49" s="78" t="s">
        <v>96</v>
      </c>
      <c r="D49" s="886"/>
      <c r="E49" s="886"/>
      <c r="F49" s="886">
        <v>21</v>
      </c>
    </row>
    <row r="50" spans="1:6" ht="13.5" thickBot="1">
      <c r="A50" s="885"/>
      <c r="B50" s="91"/>
      <c r="C50" s="206" t="s">
        <v>880</v>
      </c>
      <c r="D50" s="867">
        <f>D29+D43</f>
        <v>25892</v>
      </c>
      <c r="E50" s="867">
        <f>E29+E43</f>
        <v>28388</v>
      </c>
      <c r="F50" s="867">
        <v>26232</v>
      </c>
    </row>
    <row r="51" spans="1:6" ht="15" customHeight="1" thickBot="1">
      <c r="A51" s="874"/>
      <c r="B51" s="875"/>
      <c r="C51" s="875"/>
      <c r="D51" s="875"/>
      <c r="E51" s="875"/>
      <c r="F51" s="875"/>
    </row>
    <row r="52" spans="1:6" ht="13.5" thickBot="1">
      <c r="A52" s="876" t="s">
        <v>609</v>
      </c>
      <c r="B52" s="877"/>
      <c r="C52" s="878"/>
      <c r="D52" s="879">
        <v>8</v>
      </c>
      <c r="E52" s="879">
        <v>8</v>
      </c>
      <c r="F52" s="879">
        <v>8</v>
      </c>
    </row>
    <row r="53" spans="1:6" ht="12.75">
      <c r="A53" s="1122"/>
      <c r="B53" s="1122"/>
      <c r="C53" s="1122"/>
      <c r="D53" s="1122"/>
      <c r="E53" s="1122"/>
      <c r="F53" s="1122"/>
    </row>
    <row r="54" spans="1:4" ht="12.75">
      <c r="A54" s="874"/>
      <c r="B54" s="875"/>
      <c r="C54" s="875"/>
      <c r="D54" s="875"/>
    </row>
    <row r="55" spans="1:4" ht="12.75">
      <c r="A55" s="874"/>
      <c r="B55" s="875"/>
      <c r="C55" s="875"/>
      <c r="D55" s="875"/>
    </row>
    <row r="56" spans="1:4" ht="12.75">
      <c r="A56" s="874"/>
      <c r="B56" s="875"/>
      <c r="C56" s="875"/>
      <c r="D56" s="875"/>
    </row>
    <row r="57" spans="1:4" ht="12.75">
      <c r="A57" s="874"/>
      <c r="B57" s="875"/>
      <c r="C57" s="875"/>
      <c r="D57" s="875"/>
    </row>
  </sheetData>
  <sheetProtection/>
  <mergeCells count="7">
    <mergeCell ref="C1:F1"/>
    <mergeCell ref="A53:F53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41.12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05" t="s">
        <v>1298</v>
      </c>
      <c r="D1" s="1105"/>
      <c r="E1" s="1105"/>
      <c r="F1" s="1105"/>
    </row>
    <row r="2" spans="1:6" s="434" customFormat="1" ht="15.75">
      <c r="A2" s="66" t="s">
        <v>849</v>
      </c>
      <c r="B2" s="67"/>
      <c r="C2" s="1123" t="s">
        <v>1289</v>
      </c>
      <c r="D2" s="1124"/>
      <c r="E2" s="1125"/>
      <c r="F2" s="707" t="s">
        <v>69</v>
      </c>
    </row>
    <row r="3" spans="1:6" s="434" customFormat="1" ht="16.5" thickBot="1">
      <c r="A3" s="69" t="s">
        <v>851</v>
      </c>
      <c r="B3" s="70"/>
      <c r="C3" s="1119" t="s">
        <v>1286</v>
      </c>
      <c r="D3" s="1120"/>
      <c r="E3" s="1121"/>
      <c r="F3" s="708" t="s">
        <v>73</v>
      </c>
    </row>
    <row r="4" spans="1:6" s="435" customFormat="1" ht="21" customHeight="1" thickBot="1">
      <c r="A4" s="72"/>
      <c r="B4" s="72"/>
      <c r="C4" s="72"/>
      <c r="D4" s="72"/>
      <c r="E4" s="72"/>
      <c r="F4" s="7" t="s">
        <v>854</v>
      </c>
    </row>
    <row r="5" spans="1:6" ht="36">
      <c r="A5" s="62" t="s">
        <v>855</v>
      </c>
      <c r="B5" s="63" t="s">
        <v>856</v>
      </c>
      <c r="C5" s="1077" t="s">
        <v>857</v>
      </c>
      <c r="D5" s="113" t="s">
        <v>1134</v>
      </c>
      <c r="E5" s="113" t="s">
        <v>1135</v>
      </c>
      <c r="F5" s="1058" t="s">
        <v>1049</v>
      </c>
    </row>
    <row r="6" spans="1:6" ht="13.5" thickBot="1">
      <c r="A6" s="64" t="s">
        <v>858</v>
      </c>
      <c r="B6" s="65"/>
      <c r="C6" s="1078"/>
      <c r="D6" s="1113" t="s">
        <v>1136</v>
      </c>
      <c r="E6" s="1114"/>
      <c r="F6" s="105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9" customFormat="1" ht="15.75" customHeight="1" thickBot="1">
      <c r="A8" s="103"/>
      <c r="B8" s="104"/>
      <c r="C8" s="207" t="s">
        <v>859</v>
      </c>
      <c r="D8" s="95"/>
      <c r="E8" s="95"/>
      <c r="F8" s="105"/>
    </row>
    <row r="9" spans="1:6" s="438" customFormat="1" ht="12" customHeight="1" thickBot="1">
      <c r="A9" s="76">
        <v>1</v>
      </c>
      <c r="B9" s="77"/>
      <c r="C9" s="78" t="s">
        <v>860</v>
      </c>
      <c r="D9" s="855">
        <f>SUM(D10:D13)</f>
        <v>0</v>
      </c>
      <c r="E9" s="855">
        <f>SUM(E10:E13)</f>
        <v>0</v>
      </c>
      <c r="F9" s="855">
        <f>SUM(F10:F13)</f>
        <v>1</v>
      </c>
    </row>
    <row r="10" spans="1:6" ht="12" customHeight="1">
      <c r="A10" s="79"/>
      <c r="B10" s="812">
        <v>1</v>
      </c>
      <c r="C10" s="57" t="s">
        <v>106</v>
      </c>
      <c r="D10" s="856"/>
      <c r="E10" s="856"/>
      <c r="F10" s="856"/>
    </row>
    <row r="11" spans="1:6" ht="12" customHeight="1">
      <c r="A11" s="79"/>
      <c r="B11" s="812">
        <v>2</v>
      </c>
      <c r="C11" s="57" t="s">
        <v>987</v>
      </c>
      <c r="D11" s="856"/>
      <c r="E11" s="856"/>
      <c r="F11" s="856">
        <v>1</v>
      </c>
    </row>
    <row r="12" spans="1:6" ht="22.5">
      <c r="A12" s="79"/>
      <c r="B12" s="812">
        <v>3</v>
      </c>
      <c r="C12" s="57" t="s">
        <v>988</v>
      </c>
      <c r="D12" s="856"/>
      <c r="E12" s="856"/>
      <c r="F12" s="856"/>
    </row>
    <row r="13" spans="1:6" ht="12" customHeight="1" thickBot="1">
      <c r="A13" s="79"/>
      <c r="B13" s="812">
        <v>4</v>
      </c>
      <c r="C13" s="57" t="s">
        <v>989</v>
      </c>
      <c r="D13" s="856"/>
      <c r="E13" s="856"/>
      <c r="F13" s="856"/>
    </row>
    <row r="14" spans="1:6" ht="12" customHeight="1" thickBot="1">
      <c r="A14" s="76">
        <v>2</v>
      </c>
      <c r="B14" s="91"/>
      <c r="C14" s="78" t="s">
        <v>864</v>
      </c>
      <c r="D14" s="857"/>
      <c r="E14" s="857"/>
      <c r="F14" s="857"/>
    </row>
    <row r="15" spans="1:6" s="438" customFormat="1" ht="12" customHeight="1" thickBot="1">
      <c r="A15" s="76">
        <v>3</v>
      </c>
      <c r="B15" s="77"/>
      <c r="C15" s="78" t="s">
        <v>1033</v>
      </c>
      <c r="D15" s="858">
        <f>SUM(D16:D20)</f>
        <v>498</v>
      </c>
      <c r="E15" s="858">
        <f>SUM(E16:E20)</f>
        <v>498</v>
      </c>
      <c r="F15" s="858">
        <f>SUM(F16:F20)</f>
        <v>726</v>
      </c>
    </row>
    <row r="16" spans="1:6" ht="12" customHeight="1">
      <c r="A16" s="86"/>
      <c r="B16" s="815">
        <v>1</v>
      </c>
      <c r="C16" s="87" t="s">
        <v>1034</v>
      </c>
      <c r="D16" s="859">
        <v>498</v>
      </c>
      <c r="E16" s="859">
        <v>498</v>
      </c>
      <c r="F16" s="859">
        <v>726</v>
      </c>
    </row>
    <row r="17" spans="1:6" ht="12" customHeight="1">
      <c r="A17" s="79"/>
      <c r="B17" s="812">
        <v>2</v>
      </c>
      <c r="C17" s="87" t="s">
        <v>1035</v>
      </c>
      <c r="D17" s="856"/>
      <c r="E17" s="856"/>
      <c r="F17" s="856"/>
    </row>
    <row r="18" spans="1:6" ht="12" customHeight="1">
      <c r="A18" s="79"/>
      <c r="B18" s="812">
        <v>3</v>
      </c>
      <c r="C18" s="57" t="s">
        <v>259</v>
      </c>
      <c r="D18" s="856"/>
      <c r="E18" s="856"/>
      <c r="F18" s="856"/>
    </row>
    <row r="19" spans="1:6" ht="12" customHeight="1">
      <c r="A19" s="79"/>
      <c r="B19" s="812">
        <v>4</v>
      </c>
      <c r="C19" s="89" t="s">
        <v>1036</v>
      </c>
      <c r="D19" s="856"/>
      <c r="E19" s="856"/>
      <c r="F19" s="856"/>
    </row>
    <row r="20" spans="1:6" ht="12" customHeight="1" thickBot="1">
      <c r="A20" s="84"/>
      <c r="B20" s="814">
        <v>5</v>
      </c>
      <c r="C20" s="58" t="s">
        <v>1037</v>
      </c>
      <c r="D20" s="860"/>
      <c r="E20" s="860"/>
      <c r="F20" s="860"/>
    </row>
    <row r="21" spans="1:6" ht="12" customHeight="1" thickBot="1">
      <c r="A21" s="76">
        <v>4</v>
      </c>
      <c r="B21" s="106"/>
      <c r="C21" s="78" t="s">
        <v>610</v>
      </c>
      <c r="D21" s="855">
        <f>+D9+D14+D15</f>
        <v>498</v>
      </c>
      <c r="E21" s="855">
        <f>+E9+E14+E15</f>
        <v>498</v>
      </c>
      <c r="F21" s="855">
        <f>+F9+F14+F15</f>
        <v>727</v>
      </c>
    </row>
    <row r="22" spans="1:6" ht="12" customHeight="1" thickBot="1">
      <c r="A22" s="76">
        <v>5</v>
      </c>
      <c r="B22" s="77"/>
      <c r="C22" s="78" t="s">
        <v>913</v>
      </c>
      <c r="D22" s="857"/>
      <c r="E22" s="857"/>
      <c r="F22" s="857"/>
    </row>
    <row r="23" spans="1:6" ht="12" customHeight="1" thickBot="1">
      <c r="A23" s="76">
        <v>6</v>
      </c>
      <c r="B23" s="77"/>
      <c r="C23" s="78" t="s">
        <v>914</v>
      </c>
      <c r="D23" s="857"/>
      <c r="E23" s="857"/>
      <c r="F23" s="857"/>
    </row>
    <row r="24" spans="1:6" ht="12" customHeight="1" thickBot="1">
      <c r="A24" s="76">
        <v>7</v>
      </c>
      <c r="B24" s="77"/>
      <c r="C24" s="78" t="s">
        <v>95</v>
      </c>
      <c r="D24" s="857"/>
      <c r="E24" s="857"/>
      <c r="F24" s="857"/>
    </row>
    <row r="25" spans="1:6" ht="12" customHeight="1" thickBot="1">
      <c r="A25" s="107">
        <v>8</v>
      </c>
      <c r="B25" s="864"/>
      <c r="C25" s="865" t="s">
        <v>881</v>
      </c>
      <c r="D25" s="866">
        <v>4460</v>
      </c>
      <c r="E25" s="866">
        <v>4460</v>
      </c>
      <c r="F25" s="866">
        <v>3585</v>
      </c>
    </row>
    <row r="26" spans="1:6" s="437" customFormat="1" ht="15" customHeight="1" thickBot="1">
      <c r="A26" s="90"/>
      <c r="B26" s="91"/>
      <c r="C26" s="206" t="s">
        <v>840</v>
      </c>
      <c r="D26" s="867">
        <f>+D21+D22+D23+D24+D25</f>
        <v>4958</v>
      </c>
      <c r="E26" s="867">
        <f>+E21+E22+E23+E24+E25</f>
        <v>4958</v>
      </c>
      <c r="F26" s="867">
        <f>+F21+F22+F23+F24+F25</f>
        <v>4312</v>
      </c>
    </row>
    <row r="27" spans="1:7" s="437" customFormat="1" ht="9.75" customHeight="1" thickBot="1">
      <c r="A27" s="108"/>
      <c r="B27" s="868"/>
      <c r="C27" s="109"/>
      <c r="D27" s="880"/>
      <c r="E27" s="880"/>
      <c r="F27" s="880"/>
      <c r="G27" s="895"/>
    </row>
    <row r="28" spans="1:13" s="439" customFormat="1" ht="15.75" customHeight="1" thickBot="1">
      <c r="A28" s="103"/>
      <c r="B28" s="104"/>
      <c r="C28" s="95" t="s">
        <v>874</v>
      </c>
      <c r="D28" s="870"/>
      <c r="E28" s="870"/>
      <c r="F28" s="870"/>
      <c r="H28" s="1126"/>
      <c r="I28" s="1126"/>
      <c r="J28" s="1126"/>
      <c r="K28" s="1126"/>
      <c r="L28" s="1126"/>
      <c r="M28" s="1126"/>
    </row>
    <row r="29" spans="1:6" s="438" customFormat="1" ht="12" customHeight="1" thickBot="1">
      <c r="A29" s="76">
        <v>9</v>
      </c>
      <c r="B29" s="77"/>
      <c r="C29" s="78" t="s">
        <v>602</v>
      </c>
      <c r="D29" s="858">
        <f>D30+SUM(D32:D39)+SUM(D41:D42)</f>
        <v>3958</v>
      </c>
      <c r="E29" s="858">
        <f>E30+SUM(E32:E39)+SUM(E41:E42)</f>
        <v>3958</v>
      </c>
      <c r="F29" s="858">
        <f>F30+SUM(F32:F39)+SUM(F41:F42)</f>
        <v>3312</v>
      </c>
    </row>
    <row r="30" spans="1:6" ht="12" customHeight="1">
      <c r="A30" s="79"/>
      <c r="B30" s="812">
        <v>1</v>
      </c>
      <c r="C30" s="24" t="s">
        <v>842</v>
      </c>
      <c r="D30" s="856">
        <v>784</v>
      </c>
      <c r="E30" s="856">
        <v>784</v>
      </c>
      <c r="F30" s="856">
        <v>651</v>
      </c>
    </row>
    <row r="31" spans="1:6" ht="12" customHeight="1">
      <c r="A31" s="79"/>
      <c r="B31" s="812"/>
      <c r="C31" s="840" t="s">
        <v>603</v>
      </c>
      <c r="D31" s="871"/>
      <c r="E31" s="871"/>
      <c r="F31" s="871"/>
    </row>
    <row r="32" spans="1:6" ht="12" customHeight="1">
      <c r="A32" s="79"/>
      <c r="B32" s="812">
        <v>2</v>
      </c>
      <c r="C32" s="13" t="s">
        <v>843</v>
      </c>
      <c r="D32" s="856">
        <v>212</v>
      </c>
      <c r="E32" s="856">
        <v>212</v>
      </c>
      <c r="F32" s="856">
        <v>187</v>
      </c>
    </row>
    <row r="33" spans="1:6" ht="12" customHeight="1">
      <c r="A33" s="84"/>
      <c r="B33" s="814">
        <v>3</v>
      </c>
      <c r="C33" s="13" t="s">
        <v>844</v>
      </c>
      <c r="D33" s="860">
        <v>2962</v>
      </c>
      <c r="E33" s="860">
        <v>2962</v>
      </c>
      <c r="F33" s="860">
        <v>2474</v>
      </c>
    </row>
    <row r="34" spans="1:6" ht="12" customHeight="1">
      <c r="A34" s="84"/>
      <c r="B34" s="814">
        <v>4</v>
      </c>
      <c r="C34" s="28" t="s">
        <v>923</v>
      </c>
      <c r="D34" s="860"/>
      <c r="E34" s="860"/>
      <c r="F34" s="860"/>
    </row>
    <row r="35" spans="1:6" ht="12" customHeight="1">
      <c r="A35" s="84"/>
      <c r="B35" s="814">
        <v>5</v>
      </c>
      <c r="C35" s="44" t="s">
        <v>1038</v>
      </c>
      <c r="D35" s="860"/>
      <c r="E35" s="860"/>
      <c r="F35" s="860"/>
    </row>
    <row r="36" spans="1:6" ht="12" customHeight="1">
      <c r="A36" s="84"/>
      <c r="B36" s="814">
        <v>6</v>
      </c>
      <c r="C36" s="13" t="s">
        <v>979</v>
      </c>
      <c r="D36" s="860"/>
      <c r="E36" s="860"/>
      <c r="F36" s="860"/>
    </row>
    <row r="37" spans="1:6" ht="12" customHeight="1">
      <c r="A37" s="84"/>
      <c r="B37" s="814">
        <v>7</v>
      </c>
      <c r="C37" s="56" t="s">
        <v>1004</v>
      </c>
      <c r="D37" s="860"/>
      <c r="E37" s="860"/>
      <c r="F37" s="860"/>
    </row>
    <row r="38" spans="1:6" s="438" customFormat="1" ht="12" customHeight="1">
      <c r="A38" s="79"/>
      <c r="B38" s="812">
        <v>8</v>
      </c>
      <c r="C38" s="13" t="s">
        <v>918</v>
      </c>
      <c r="D38" s="856"/>
      <c r="E38" s="856"/>
      <c r="F38" s="856"/>
    </row>
    <row r="39" spans="1:6" s="438" customFormat="1" ht="12" customHeight="1">
      <c r="A39" s="86"/>
      <c r="B39" s="815">
        <v>9</v>
      </c>
      <c r="C39" s="13" t="s">
        <v>845</v>
      </c>
      <c r="D39" s="859"/>
      <c r="E39" s="859"/>
      <c r="F39" s="859"/>
    </row>
    <row r="40" spans="1:6" s="438" customFormat="1" ht="22.5">
      <c r="A40" s="86"/>
      <c r="B40" s="815"/>
      <c r="C40" s="872" t="s">
        <v>65</v>
      </c>
      <c r="D40" s="873"/>
      <c r="E40" s="873"/>
      <c r="F40" s="873"/>
    </row>
    <row r="41" spans="1:6" ht="12" customHeight="1">
      <c r="A41" s="86"/>
      <c r="B41" s="815">
        <v>10</v>
      </c>
      <c r="C41" s="29" t="s">
        <v>995</v>
      </c>
      <c r="D41" s="859"/>
      <c r="E41" s="859"/>
      <c r="F41" s="859"/>
    </row>
    <row r="42" spans="1:6" ht="12" customHeight="1" thickBot="1">
      <c r="A42" s="79"/>
      <c r="B42" s="812">
        <v>11</v>
      </c>
      <c r="C42" s="45" t="s">
        <v>1000</v>
      </c>
      <c r="D42" s="856"/>
      <c r="E42" s="856"/>
      <c r="F42" s="856"/>
    </row>
    <row r="43" spans="1:6" s="438" customFormat="1" ht="12" customHeight="1" thickBot="1">
      <c r="A43" s="76">
        <v>10</v>
      </c>
      <c r="B43" s="77"/>
      <c r="C43" s="78" t="s">
        <v>875</v>
      </c>
      <c r="D43" s="858">
        <f>SUM(D44:D47)</f>
        <v>1000</v>
      </c>
      <c r="E43" s="858">
        <f>SUM(E44:E47)</f>
        <v>1000</v>
      </c>
      <c r="F43" s="858">
        <f>SUM(F44:F47)</f>
        <v>1000</v>
      </c>
    </row>
    <row r="44" spans="1:6" ht="12" customHeight="1">
      <c r="A44" s="79"/>
      <c r="B44" s="812">
        <v>1</v>
      </c>
      <c r="C44" s="57" t="s">
        <v>916</v>
      </c>
      <c r="D44" s="856"/>
      <c r="E44" s="856"/>
      <c r="F44" s="856"/>
    </row>
    <row r="45" spans="1:6" ht="12" customHeight="1">
      <c r="A45" s="79"/>
      <c r="B45" s="812">
        <v>2</v>
      </c>
      <c r="C45" s="57" t="s">
        <v>1182</v>
      </c>
      <c r="D45" s="856">
        <v>1000</v>
      </c>
      <c r="E45" s="856">
        <v>1000</v>
      </c>
      <c r="F45" s="856">
        <v>1000</v>
      </c>
    </row>
    <row r="46" spans="1:6" ht="12" customHeight="1">
      <c r="A46" s="79"/>
      <c r="B46" s="812">
        <v>3</v>
      </c>
      <c r="C46" s="57" t="s">
        <v>1039</v>
      </c>
      <c r="D46" s="856"/>
      <c r="E46" s="856"/>
      <c r="F46" s="856"/>
    </row>
    <row r="47" spans="1:6" ht="12" customHeight="1" thickBot="1">
      <c r="A47" s="79"/>
      <c r="B47" s="812">
        <v>4</v>
      </c>
      <c r="C47" s="57" t="s">
        <v>876</v>
      </c>
      <c r="D47" s="856"/>
      <c r="E47" s="856"/>
      <c r="F47" s="856"/>
    </row>
    <row r="48" spans="1:6" ht="12" customHeight="1" thickBot="1">
      <c r="A48" s="76">
        <v>11</v>
      </c>
      <c r="B48" s="106"/>
      <c r="C48" s="78" t="s">
        <v>611</v>
      </c>
      <c r="D48" s="855">
        <f>+D43+D29</f>
        <v>4958</v>
      </c>
      <c r="E48" s="855">
        <f>+E43+E29</f>
        <v>4958</v>
      </c>
      <c r="F48" s="855">
        <f>+F43+F29</f>
        <v>4312</v>
      </c>
    </row>
    <row r="49" spans="1:6" ht="15" customHeight="1" thickBot="1">
      <c r="A49" s="76">
        <v>12</v>
      </c>
      <c r="B49" s="813"/>
      <c r="C49" s="78" t="s">
        <v>96</v>
      </c>
      <c r="D49" s="894"/>
      <c r="E49" s="894"/>
      <c r="F49" s="894"/>
    </row>
    <row r="50" spans="1:6" ht="13.5" thickBot="1">
      <c r="A50" s="90"/>
      <c r="B50" s="91"/>
      <c r="C50" s="206" t="s">
        <v>880</v>
      </c>
      <c r="D50" s="867">
        <f>+D49+D48</f>
        <v>4958</v>
      </c>
      <c r="E50" s="867">
        <f>+E49+E48</f>
        <v>4958</v>
      </c>
      <c r="F50" s="867">
        <f>+F49+F48</f>
        <v>4312</v>
      </c>
    </row>
    <row r="51" spans="1:6" ht="15" customHeight="1" thickBot="1">
      <c r="A51" s="874"/>
      <c r="B51" s="875"/>
      <c r="C51" s="875"/>
      <c r="D51" s="875"/>
      <c r="E51" s="875"/>
      <c r="F51" s="875"/>
    </row>
    <row r="52" spans="1:6" ht="13.5" thickBot="1">
      <c r="A52" s="876" t="s">
        <v>609</v>
      </c>
      <c r="B52" s="877"/>
      <c r="C52" s="878"/>
      <c r="D52" s="879">
        <v>1</v>
      </c>
      <c r="E52" s="879">
        <v>1</v>
      </c>
      <c r="F52" s="879">
        <v>1</v>
      </c>
    </row>
    <row r="53" spans="1:6" ht="12.75" customHeight="1">
      <c r="A53" s="1115"/>
      <c r="B53" s="1115"/>
      <c r="C53" s="1115"/>
      <c r="D53" s="1115"/>
      <c r="E53" s="1115"/>
      <c r="F53" s="1115"/>
    </row>
    <row r="54" spans="1:4" ht="12.75">
      <c r="A54" s="874"/>
      <c r="B54" s="875"/>
      <c r="C54" s="875"/>
      <c r="D54" s="875"/>
    </row>
    <row r="55" spans="1:4" ht="12.75">
      <c r="A55" s="874"/>
      <c r="B55" s="875"/>
      <c r="C55" s="875"/>
      <c r="D55" s="875"/>
    </row>
    <row r="56" spans="1:4" ht="12.75">
      <c r="A56" s="874"/>
      <c r="B56" s="875"/>
      <c r="C56" s="875"/>
      <c r="D56" s="875"/>
    </row>
    <row r="57" spans="1:4" ht="12.75">
      <c r="A57" s="874"/>
      <c r="B57" s="875"/>
      <c r="C57" s="875"/>
      <c r="D57" s="875"/>
    </row>
  </sheetData>
  <sheetProtection/>
  <mergeCells count="8">
    <mergeCell ref="C1:F1"/>
    <mergeCell ref="A53:F53"/>
    <mergeCell ref="H28:M28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05" t="s">
        <v>1300</v>
      </c>
      <c r="D1" s="1105"/>
      <c r="E1" s="1105"/>
      <c r="F1" s="1105"/>
    </row>
    <row r="2" spans="1:6" s="434" customFormat="1" ht="15.75">
      <c r="A2" s="66" t="s">
        <v>849</v>
      </c>
      <c r="B2" s="67"/>
      <c r="C2" s="1123" t="s">
        <v>1299</v>
      </c>
      <c r="D2" s="1124"/>
      <c r="E2" s="1125"/>
      <c r="F2" s="707" t="s">
        <v>71</v>
      </c>
    </row>
    <row r="3" spans="1:6" s="434" customFormat="1" ht="16.5" thickBot="1">
      <c r="A3" s="69" t="s">
        <v>851</v>
      </c>
      <c r="B3" s="70"/>
      <c r="C3" s="1119" t="s">
        <v>1287</v>
      </c>
      <c r="D3" s="1120"/>
      <c r="E3" s="1121"/>
      <c r="F3" s="708" t="s">
        <v>73</v>
      </c>
    </row>
    <row r="4" spans="1:6" s="435" customFormat="1" ht="21" customHeight="1" thickBot="1">
      <c r="A4" s="72"/>
      <c r="B4" s="72"/>
      <c r="C4" s="72"/>
      <c r="D4" s="72"/>
      <c r="E4" s="72"/>
      <c r="F4" s="7" t="s">
        <v>854</v>
      </c>
    </row>
    <row r="5" spans="1:6" ht="36">
      <c r="A5" s="62" t="s">
        <v>855</v>
      </c>
      <c r="B5" s="63" t="s">
        <v>856</v>
      </c>
      <c r="C5" s="1077" t="s">
        <v>857</v>
      </c>
      <c r="D5" s="113" t="s">
        <v>1134</v>
      </c>
      <c r="E5" s="113" t="s">
        <v>1135</v>
      </c>
      <c r="F5" s="1058" t="s">
        <v>1049</v>
      </c>
    </row>
    <row r="6" spans="1:6" ht="13.5" thickBot="1">
      <c r="A6" s="64" t="s">
        <v>858</v>
      </c>
      <c r="B6" s="65"/>
      <c r="C6" s="1078"/>
      <c r="D6" s="1113" t="s">
        <v>1136</v>
      </c>
      <c r="E6" s="1114"/>
      <c r="F6" s="105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9" customFormat="1" ht="15.75" customHeight="1" thickBot="1">
      <c r="A8" s="103"/>
      <c r="B8" s="104"/>
      <c r="C8" s="207" t="s">
        <v>859</v>
      </c>
      <c r="D8" s="95"/>
      <c r="E8" s="95"/>
      <c r="F8" s="105"/>
    </row>
    <row r="9" spans="1:6" s="438" customFormat="1" ht="12" customHeight="1" thickBot="1">
      <c r="A9" s="76">
        <v>1</v>
      </c>
      <c r="B9" s="77"/>
      <c r="C9" s="78" t="s">
        <v>860</v>
      </c>
      <c r="D9" s="855">
        <f>SUM(D10:D13)</f>
        <v>0</v>
      </c>
      <c r="E9" s="855">
        <f>SUM(E10:E13)</f>
        <v>0</v>
      </c>
      <c r="F9" s="855">
        <f>SUM(F10:F13)</f>
        <v>0</v>
      </c>
    </row>
    <row r="10" spans="1:6" ht="12" customHeight="1">
      <c r="A10" s="79"/>
      <c r="B10" s="812">
        <v>1</v>
      </c>
      <c r="C10" s="57" t="s">
        <v>106</v>
      </c>
      <c r="D10" s="856"/>
      <c r="E10" s="856"/>
      <c r="F10" s="856"/>
    </row>
    <row r="11" spans="1:6" ht="12" customHeight="1">
      <c r="A11" s="79"/>
      <c r="B11" s="812">
        <v>2</v>
      </c>
      <c r="C11" s="57" t="s">
        <v>987</v>
      </c>
      <c r="D11" s="856"/>
      <c r="E11" s="856"/>
      <c r="F11" s="856"/>
    </row>
    <row r="12" spans="1:6" ht="22.5">
      <c r="A12" s="79"/>
      <c r="B12" s="812">
        <v>3</v>
      </c>
      <c r="C12" s="57" t="s">
        <v>988</v>
      </c>
      <c r="D12" s="856"/>
      <c r="E12" s="856"/>
      <c r="F12" s="856"/>
    </row>
    <row r="13" spans="1:6" ht="12" customHeight="1" thickBot="1">
      <c r="A13" s="79"/>
      <c r="B13" s="812">
        <v>4</v>
      </c>
      <c r="C13" s="57" t="s">
        <v>989</v>
      </c>
      <c r="D13" s="856"/>
      <c r="E13" s="856"/>
      <c r="F13" s="856"/>
    </row>
    <row r="14" spans="1:6" ht="12" customHeight="1" thickBot="1">
      <c r="A14" s="76">
        <v>2</v>
      </c>
      <c r="B14" s="91"/>
      <c r="C14" s="78" t="s">
        <v>864</v>
      </c>
      <c r="D14" s="857"/>
      <c r="E14" s="857"/>
      <c r="F14" s="857"/>
    </row>
    <row r="15" spans="1:6" s="438" customFormat="1" ht="12" customHeight="1" thickBot="1">
      <c r="A15" s="76">
        <v>3</v>
      </c>
      <c r="B15" s="77"/>
      <c r="C15" s="78" t="s">
        <v>1033</v>
      </c>
      <c r="D15" s="858">
        <f>SUM(D16:D20)</f>
        <v>0</v>
      </c>
      <c r="E15" s="858">
        <f>SUM(E16:E20)</f>
        <v>0</v>
      </c>
      <c r="F15" s="858">
        <f>SUM(F16:F20)</f>
        <v>0</v>
      </c>
    </row>
    <row r="16" spans="1:6" ht="12" customHeight="1">
      <c r="A16" s="86"/>
      <c r="B16" s="815">
        <v>1</v>
      </c>
      <c r="C16" s="87" t="s">
        <v>1034</v>
      </c>
      <c r="D16" s="859"/>
      <c r="E16" s="859"/>
      <c r="F16" s="859"/>
    </row>
    <row r="17" spans="1:6" ht="12" customHeight="1">
      <c r="A17" s="79"/>
      <c r="B17" s="812">
        <v>2</v>
      </c>
      <c r="C17" s="87" t="s">
        <v>1035</v>
      </c>
      <c r="D17" s="856"/>
      <c r="E17" s="856"/>
      <c r="F17" s="856"/>
    </row>
    <row r="18" spans="1:6" ht="12" customHeight="1">
      <c r="A18" s="79"/>
      <c r="B18" s="812">
        <v>3</v>
      </c>
      <c r="C18" s="57" t="s">
        <v>259</v>
      </c>
      <c r="D18" s="856"/>
      <c r="E18" s="856"/>
      <c r="F18" s="856"/>
    </row>
    <row r="19" spans="1:6" ht="12" customHeight="1">
      <c r="A19" s="79"/>
      <c r="B19" s="812">
        <v>4</v>
      </c>
      <c r="C19" s="89" t="s">
        <v>1036</v>
      </c>
      <c r="D19" s="856"/>
      <c r="E19" s="856"/>
      <c r="F19" s="856"/>
    </row>
    <row r="20" spans="1:6" ht="12" customHeight="1" thickBot="1">
      <c r="A20" s="84"/>
      <c r="B20" s="814">
        <v>5</v>
      </c>
      <c r="C20" s="58" t="s">
        <v>1037</v>
      </c>
      <c r="D20" s="860"/>
      <c r="E20" s="860"/>
      <c r="F20" s="860"/>
    </row>
    <row r="21" spans="1:6" ht="12" customHeight="1" thickBot="1">
      <c r="A21" s="76">
        <v>4</v>
      </c>
      <c r="B21" s="106"/>
      <c r="C21" s="78" t="s">
        <v>610</v>
      </c>
      <c r="D21" s="855">
        <f>+D9+D14+D15</f>
        <v>0</v>
      </c>
      <c r="E21" s="855">
        <f>+E9+E14+E15</f>
        <v>0</v>
      </c>
      <c r="F21" s="855">
        <f>+F9+F14+F15</f>
        <v>0</v>
      </c>
    </row>
    <row r="22" spans="1:6" ht="12" customHeight="1" thickBot="1">
      <c r="A22" s="76">
        <v>5</v>
      </c>
      <c r="B22" s="77"/>
      <c r="C22" s="78" t="s">
        <v>913</v>
      </c>
      <c r="D22" s="857"/>
      <c r="E22" s="857"/>
      <c r="F22" s="857"/>
    </row>
    <row r="23" spans="1:6" ht="12" customHeight="1" thickBot="1">
      <c r="A23" s="76">
        <v>6</v>
      </c>
      <c r="B23" s="77"/>
      <c r="C23" s="78" t="s">
        <v>914</v>
      </c>
      <c r="D23" s="857"/>
      <c r="E23" s="857"/>
      <c r="F23" s="857"/>
    </row>
    <row r="24" spans="1:6" ht="12" customHeight="1" thickBot="1">
      <c r="A24" s="76">
        <v>7</v>
      </c>
      <c r="B24" s="77"/>
      <c r="C24" s="78" t="s">
        <v>95</v>
      </c>
      <c r="D24" s="857"/>
      <c r="E24" s="857"/>
      <c r="F24" s="857"/>
    </row>
    <row r="25" spans="1:6" ht="12" customHeight="1" thickBot="1">
      <c r="A25" s="107">
        <v>8</v>
      </c>
      <c r="B25" s="864"/>
      <c r="C25" s="865" t="s">
        <v>881</v>
      </c>
      <c r="D25" s="866">
        <v>19721</v>
      </c>
      <c r="E25" s="866">
        <v>15629</v>
      </c>
      <c r="F25" s="866">
        <v>13282</v>
      </c>
    </row>
    <row r="26" spans="1:6" s="437" customFormat="1" ht="15" customHeight="1" thickBot="1">
      <c r="A26" s="90"/>
      <c r="B26" s="91"/>
      <c r="C26" s="206" t="s">
        <v>840</v>
      </c>
      <c r="D26" s="867">
        <f>+D21+D22+D23+D24+D25</f>
        <v>19721</v>
      </c>
      <c r="E26" s="867">
        <f>+E21+E22+E23+E24+E25</f>
        <v>15629</v>
      </c>
      <c r="F26" s="867">
        <f>+F21+F22+F23+F24+F25</f>
        <v>13282</v>
      </c>
    </row>
    <row r="27" spans="1:6" s="437" customFormat="1" ht="9.75" customHeight="1" thickBot="1">
      <c r="A27" s="108"/>
      <c r="B27" s="868"/>
      <c r="C27" s="109"/>
      <c r="D27" s="880"/>
      <c r="E27" s="880"/>
      <c r="F27" s="880"/>
    </row>
    <row r="28" spans="1:13" s="439" customFormat="1" ht="15.75" customHeight="1" thickBot="1">
      <c r="A28" s="103"/>
      <c r="B28" s="104"/>
      <c r="C28" s="95" t="s">
        <v>874</v>
      </c>
      <c r="D28" s="870"/>
      <c r="E28" s="870"/>
      <c r="F28" s="870"/>
      <c r="H28" s="1126"/>
      <c r="I28" s="1126"/>
      <c r="J28" s="1126"/>
      <c r="K28" s="1126"/>
      <c r="L28" s="1126"/>
      <c r="M28" s="1126"/>
    </row>
    <row r="29" spans="1:6" s="438" customFormat="1" ht="12" customHeight="1" thickBot="1">
      <c r="A29" s="76">
        <v>9</v>
      </c>
      <c r="B29" s="77"/>
      <c r="C29" s="78" t="s">
        <v>602</v>
      </c>
      <c r="D29" s="858">
        <f>D30+SUM(D32:D39)+SUM(D41:D42)</f>
        <v>19721</v>
      </c>
      <c r="E29" s="858">
        <f>E30+SUM(E32:E39)+SUM(E41:E42)</f>
        <v>15629</v>
      </c>
      <c r="F29" s="858">
        <f>F30+SUM(F32:F39)+SUM(F41:F42)</f>
        <v>13282</v>
      </c>
    </row>
    <row r="30" spans="1:6" ht="12" customHeight="1">
      <c r="A30" s="79"/>
      <c r="B30" s="812">
        <v>1</v>
      </c>
      <c r="C30" s="24" t="s">
        <v>842</v>
      </c>
      <c r="D30" s="856">
        <v>10783</v>
      </c>
      <c r="E30" s="856">
        <v>8792</v>
      </c>
      <c r="F30" s="856">
        <v>7833</v>
      </c>
    </row>
    <row r="31" spans="1:6" ht="12" customHeight="1">
      <c r="A31" s="79"/>
      <c r="B31" s="812"/>
      <c r="C31" s="840" t="s">
        <v>603</v>
      </c>
      <c r="D31" s="871"/>
      <c r="E31" s="871"/>
      <c r="F31" s="871"/>
    </row>
    <row r="32" spans="1:6" ht="12" customHeight="1">
      <c r="A32" s="79"/>
      <c r="B32" s="812">
        <v>2</v>
      </c>
      <c r="C32" s="13" t="s">
        <v>843</v>
      </c>
      <c r="D32" s="856">
        <v>2789</v>
      </c>
      <c r="E32" s="856">
        <v>2252</v>
      </c>
      <c r="F32" s="856">
        <v>1967</v>
      </c>
    </row>
    <row r="33" spans="1:6" ht="12" customHeight="1">
      <c r="A33" s="84"/>
      <c r="B33" s="814">
        <v>3</v>
      </c>
      <c r="C33" s="13" t="s">
        <v>844</v>
      </c>
      <c r="D33" s="860">
        <v>6149</v>
      </c>
      <c r="E33" s="860">
        <v>4585</v>
      </c>
      <c r="F33" s="860">
        <v>3482</v>
      </c>
    </row>
    <row r="34" spans="1:6" ht="12" customHeight="1">
      <c r="A34" s="84"/>
      <c r="B34" s="814">
        <v>4</v>
      </c>
      <c r="C34" s="28" t="s">
        <v>923</v>
      </c>
      <c r="D34" s="860"/>
      <c r="E34" s="860"/>
      <c r="F34" s="860"/>
    </row>
    <row r="35" spans="1:6" ht="12" customHeight="1">
      <c r="A35" s="84"/>
      <c r="B35" s="814">
        <v>5</v>
      </c>
      <c r="C35" s="44" t="s">
        <v>1038</v>
      </c>
      <c r="D35" s="860"/>
      <c r="E35" s="860"/>
      <c r="F35" s="860"/>
    </row>
    <row r="36" spans="1:6" ht="12" customHeight="1">
      <c r="A36" s="84"/>
      <c r="B36" s="814">
        <v>6</v>
      </c>
      <c r="C36" s="13" t="s">
        <v>979</v>
      </c>
      <c r="D36" s="860"/>
      <c r="E36" s="860"/>
      <c r="F36" s="860"/>
    </row>
    <row r="37" spans="1:6" ht="12" customHeight="1">
      <c r="A37" s="84"/>
      <c r="B37" s="814">
        <v>7</v>
      </c>
      <c r="C37" s="56" t="s">
        <v>1004</v>
      </c>
      <c r="D37" s="860"/>
      <c r="E37" s="860"/>
      <c r="F37" s="860"/>
    </row>
    <row r="38" spans="1:6" s="438" customFormat="1" ht="12" customHeight="1">
      <c r="A38" s="79"/>
      <c r="B38" s="812">
        <v>8</v>
      </c>
      <c r="C38" s="13" t="s">
        <v>918</v>
      </c>
      <c r="D38" s="856"/>
      <c r="E38" s="856"/>
      <c r="F38" s="856"/>
    </row>
    <row r="39" spans="1:6" s="438" customFormat="1" ht="12" customHeight="1">
      <c r="A39" s="86"/>
      <c r="B39" s="815">
        <v>9</v>
      </c>
      <c r="C39" s="13" t="s">
        <v>845</v>
      </c>
      <c r="D39" s="859"/>
      <c r="E39" s="859"/>
      <c r="F39" s="859"/>
    </row>
    <row r="40" spans="1:6" s="438" customFormat="1" ht="22.5">
      <c r="A40" s="86"/>
      <c r="B40" s="815"/>
      <c r="C40" s="872" t="s">
        <v>65</v>
      </c>
      <c r="D40" s="873"/>
      <c r="E40" s="873"/>
      <c r="F40" s="873"/>
    </row>
    <row r="41" spans="1:6" ht="12" customHeight="1">
      <c r="A41" s="86"/>
      <c r="B41" s="815">
        <v>10</v>
      </c>
      <c r="C41" s="29" t="s">
        <v>995</v>
      </c>
      <c r="D41" s="859"/>
      <c r="E41" s="859"/>
      <c r="F41" s="859"/>
    </row>
    <row r="42" spans="1:6" ht="12" customHeight="1" thickBot="1">
      <c r="A42" s="79"/>
      <c r="B42" s="812">
        <v>11</v>
      </c>
      <c r="C42" s="45" t="s">
        <v>1000</v>
      </c>
      <c r="D42" s="856"/>
      <c r="E42" s="856"/>
      <c r="F42" s="856"/>
    </row>
    <row r="43" spans="1:6" s="438" customFormat="1" ht="12" customHeight="1" thickBot="1">
      <c r="A43" s="76">
        <v>10</v>
      </c>
      <c r="B43" s="77"/>
      <c r="C43" s="78" t="s">
        <v>875</v>
      </c>
      <c r="D43" s="858">
        <f>SUM(D44:D47)</f>
        <v>0</v>
      </c>
      <c r="E43" s="858">
        <f>SUM(E44:E47)</f>
        <v>0</v>
      </c>
      <c r="F43" s="858">
        <f>SUM(F44:F47)</f>
        <v>0</v>
      </c>
    </row>
    <row r="44" spans="1:6" ht="12" customHeight="1">
      <c r="A44" s="79"/>
      <c r="B44" s="812">
        <v>1</v>
      </c>
      <c r="C44" s="57" t="s">
        <v>916</v>
      </c>
      <c r="D44" s="856"/>
      <c r="E44" s="856"/>
      <c r="F44" s="856"/>
    </row>
    <row r="45" spans="1:6" ht="12" customHeight="1">
      <c r="A45" s="79"/>
      <c r="B45" s="812">
        <v>2</v>
      </c>
      <c r="C45" s="57" t="s">
        <v>1182</v>
      </c>
      <c r="D45" s="856"/>
      <c r="E45" s="856"/>
      <c r="F45" s="856"/>
    </row>
    <row r="46" spans="1:6" ht="12" customHeight="1">
      <c r="A46" s="79"/>
      <c r="B46" s="812">
        <v>3</v>
      </c>
      <c r="C46" s="57" t="s">
        <v>1039</v>
      </c>
      <c r="D46" s="856"/>
      <c r="E46" s="856"/>
      <c r="F46" s="856"/>
    </row>
    <row r="47" spans="1:6" ht="12" customHeight="1" thickBot="1">
      <c r="A47" s="79"/>
      <c r="B47" s="812">
        <v>4</v>
      </c>
      <c r="C47" s="57" t="s">
        <v>876</v>
      </c>
      <c r="D47" s="856"/>
      <c r="E47" s="856"/>
      <c r="F47" s="856"/>
    </row>
    <row r="48" spans="1:6" ht="12" customHeight="1" thickBot="1">
      <c r="A48" s="76">
        <v>11</v>
      </c>
      <c r="B48" s="106"/>
      <c r="C48" s="78" t="s">
        <v>611</v>
      </c>
      <c r="D48" s="855">
        <f>+D43+D29</f>
        <v>19721</v>
      </c>
      <c r="E48" s="855">
        <f>+E43+E29</f>
        <v>15629</v>
      </c>
      <c r="F48" s="855">
        <f>+F43+F29</f>
        <v>13282</v>
      </c>
    </row>
    <row r="49" spans="1:6" ht="15" customHeight="1" thickBot="1">
      <c r="A49" s="76">
        <v>12</v>
      </c>
      <c r="B49" s="813"/>
      <c r="C49" s="78" t="s">
        <v>96</v>
      </c>
      <c r="D49" s="894"/>
      <c r="E49" s="894"/>
      <c r="F49" s="894"/>
    </row>
    <row r="50" spans="1:6" ht="13.5" thickBot="1">
      <c r="A50" s="90"/>
      <c r="B50" s="91"/>
      <c r="C50" s="206" t="s">
        <v>880</v>
      </c>
      <c r="D50" s="867">
        <f>+D49+D48</f>
        <v>19721</v>
      </c>
      <c r="E50" s="867">
        <f>+E49+E48</f>
        <v>15629</v>
      </c>
      <c r="F50" s="867">
        <f>+F49+F48</f>
        <v>13282</v>
      </c>
    </row>
    <row r="51" spans="1:6" ht="15" customHeight="1" thickBot="1">
      <c r="A51" s="874"/>
      <c r="B51" s="875"/>
      <c r="C51" s="875"/>
      <c r="D51" s="875"/>
      <c r="E51" s="875"/>
      <c r="F51" s="875"/>
    </row>
    <row r="52" spans="1:6" ht="13.5" thickBot="1">
      <c r="A52" s="876" t="s">
        <v>609</v>
      </c>
      <c r="B52" s="877"/>
      <c r="C52" s="878"/>
      <c r="D52" s="879">
        <v>6</v>
      </c>
      <c r="E52" s="879">
        <v>6</v>
      </c>
      <c r="F52" s="879">
        <v>6</v>
      </c>
    </row>
    <row r="53" spans="1:6" ht="12.75">
      <c r="A53" s="1115"/>
      <c r="B53" s="1115"/>
      <c r="C53" s="1115"/>
      <c r="D53" s="1115"/>
      <c r="E53" s="1115"/>
      <c r="F53" s="1115"/>
    </row>
    <row r="54" spans="1:4" ht="12.75">
      <c r="A54" s="874"/>
      <c r="B54" s="875"/>
      <c r="C54" s="875"/>
      <c r="D54" s="875"/>
    </row>
    <row r="55" spans="1:4" ht="12.75">
      <c r="A55" s="874"/>
      <c r="B55" s="875"/>
      <c r="C55" s="875"/>
      <c r="D55" s="875"/>
    </row>
    <row r="56" spans="1:4" ht="12.75">
      <c r="A56" s="874"/>
      <c r="B56" s="875"/>
      <c r="C56" s="875"/>
      <c r="D56" s="875"/>
    </row>
  </sheetData>
  <sheetProtection/>
  <mergeCells count="8">
    <mergeCell ref="C1:F1"/>
    <mergeCell ref="A53:F53"/>
    <mergeCell ref="H28:M28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16.5" thickBot="1">
      <c r="A1" s="3"/>
      <c r="C1" s="1105" t="s">
        <v>1301</v>
      </c>
      <c r="D1" s="1105"/>
      <c r="E1" s="1105"/>
      <c r="F1" s="1105"/>
    </row>
    <row r="2" spans="1:6" s="434" customFormat="1" ht="15.75">
      <c r="A2" s="66" t="s">
        <v>849</v>
      </c>
      <c r="B2" s="67"/>
      <c r="C2" s="1123" t="s">
        <v>1281</v>
      </c>
      <c r="D2" s="1124"/>
      <c r="E2" s="1125"/>
      <c r="F2" s="707" t="s">
        <v>71</v>
      </c>
    </row>
    <row r="3" spans="1:6" s="434" customFormat="1" ht="16.5" thickBot="1">
      <c r="A3" s="69" t="s">
        <v>851</v>
      </c>
      <c r="B3" s="70"/>
      <c r="C3" s="1119" t="s">
        <v>1288</v>
      </c>
      <c r="D3" s="1120"/>
      <c r="E3" s="1121"/>
      <c r="F3" s="708" t="s">
        <v>73</v>
      </c>
    </row>
    <row r="4" spans="1:6" s="435" customFormat="1" ht="14.25" thickBot="1">
      <c r="A4" s="72"/>
      <c r="B4" s="72"/>
      <c r="C4" s="72"/>
      <c r="D4" s="72"/>
      <c r="E4" s="72"/>
      <c r="F4" s="7" t="s">
        <v>854</v>
      </c>
    </row>
    <row r="5" spans="1:6" ht="36">
      <c r="A5" s="62" t="s">
        <v>855</v>
      </c>
      <c r="B5" s="63" t="s">
        <v>856</v>
      </c>
      <c r="C5" s="1077" t="s">
        <v>857</v>
      </c>
      <c r="D5" s="113" t="s">
        <v>1134</v>
      </c>
      <c r="E5" s="113" t="s">
        <v>1135</v>
      </c>
      <c r="F5" s="1058" t="s">
        <v>1049</v>
      </c>
    </row>
    <row r="6" spans="1:6" ht="13.5" thickBot="1">
      <c r="A6" s="64" t="s">
        <v>858</v>
      </c>
      <c r="B6" s="65"/>
      <c r="C6" s="1078"/>
      <c r="D6" s="1113" t="s">
        <v>1136</v>
      </c>
      <c r="E6" s="1114"/>
      <c r="F6" s="1059"/>
    </row>
    <row r="7" spans="1:6" s="298" customFormat="1" ht="16.5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9" customFormat="1" ht="16.5" thickBot="1">
      <c r="A8" s="103"/>
      <c r="B8" s="104"/>
      <c r="C8" s="207" t="s">
        <v>859</v>
      </c>
      <c r="D8" s="95"/>
      <c r="E8" s="95"/>
      <c r="F8" s="105"/>
    </row>
    <row r="9" spans="1:6" s="438" customFormat="1" ht="13.5" thickBot="1">
      <c r="A9" s="76">
        <v>1</v>
      </c>
      <c r="B9" s="77"/>
      <c r="C9" s="78" t="s">
        <v>860</v>
      </c>
      <c r="D9" s="855">
        <f>SUM(D10:D13)</f>
        <v>0</v>
      </c>
      <c r="E9" s="855">
        <f>SUM(E10:E13)</f>
        <v>0</v>
      </c>
      <c r="F9" s="855">
        <f>SUM(F10:F13)</f>
        <v>0</v>
      </c>
    </row>
    <row r="10" spans="1:6" ht="12.75">
      <c r="A10" s="79"/>
      <c r="B10" s="812">
        <v>1</v>
      </c>
      <c r="C10" s="57" t="s">
        <v>106</v>
      </c>
      <c r="D10" s="856"/>
      <c r="E10" s="856"/>
      <c r="F10" s="856"/>
    </row>
    <row r="11" spans="1:6" ht="12.75">
      <c r="A11" s="79"/>
      <c r="B11" s="812">
        <v>2</v>
      </c>
      <c r="C11" s="57" t="s">
        <v>987</v>
      </c>
      <c r="D11" s="856"/>
      <c r="E11" s="856"/>
      <c r="F11" s="856"/>
    </row>
    <row r="12" spans="1:6" ht="22.5">
      <c r="A12" s="79"/>
      <c r="B12" s="812">
        <v>3</v>
      </c>
      <c r="C12" s="57" t="s">
        <v>988</v>
      </c>
      <c r="D12" s="856"/>
      <c r="E12" s="856"/>
      <c r="F12" s="856"/>
    </row>
    <row r="13" spans="1:6" ht="13.5" thickBot="1">
      <c r="A13" s="79"/>
      <c r="B13" s="812">
        <v>4</v>
      </c>
      <c r="C13" s="57" t="s">
        <v>989</v>
      </c>
      <c r="D13" s="856"/>
      <c r="E13" s="856"/>
      <c r="F13" s="856"/>
    </row>
    <row r="14" spans="1:6" ht="13.5" thickBot="1">
      <c r="A14" s="76">
        <v>2</v>
      </c>
      <c r="B14" s="91"/>
      <c r="C14" s="78" t="s">
        <v>864</v>
      </c>
      <c r="D14" s="857"/>
      <c r="E14" s="857"/>
      <c r="F14" s="857"/>
    </row>
    <row r="15" spans="1:6" s="438" customFormat="1" ht="13.5" thickBot="1">
      <c r="A15" s="76">
        <v>3</v>
      </c>
      <c r="B15" s="77"/>
      <c r="C15" s="78" t="s">
        <v>1033</v>
      </c>
      <c r="D15" s="858">
        <f>SUM(D16:D20)</f>
        <v>209</v>
      </c>
      <c r="E15" s="858">
        <f>SUM(E16:E20)</f>
        <v>209</v>
      </c>
      <c r="F15" s="858">
        <f>SUM(F16:F20)</f>
        <v>209</v>
      </c>
    </row>
    <row r="16" spans="1:6" ht="12.75">
      <c r="A16" s="86"/>
      <c r="B16" s="815">
        <v>1</v>
      </c>
      <c r="C16" s="87" t="s">
        <v>1034</v>
      </c>
      <c r="D16" s="859">
        <v>209</v>
      </c>
      <c r="E16" s="859">
        <v>209</v>
      </c>
      <c r="F16" s="859">
        <v>209</v>
      </c>
    </row>
    <row r="17" spans="1:6" ht="12" customHeight="1">
      <c r="A17" s="79"/>
      <c r="B17" s="812">
        <v>2</v>
      </c>
      <c r="C17" s="87" t="s">
        <v>1035</v>
      </c>
      <c r="D17" s="856"/>
      <c r="E17" s="856"/>
      <c r="F17" s="856"/>
    </row>
    <row r="18" spans="1:6" ht="12" customHeight="1">
      <c r="A18" s="79"/>
      <c r="B18" s="812">
        <v>3</v>
      </c>
      <c r="C18" s="57" t="s">
        <v>259</v>
      </c>
      <c r="D18" s="856"/>
      <c r="E18" s="856"/>
      <c r="F18" s="856"/>
    </row>
    <row r="19" spans="1:6" ht="12" customHeight="1">
      <c r="A19" s="79"/>
      <c r="B19" s="812">
        <v>4</v>
      </c>
      <c r="C19" s="89" t="s">
        <v>1036</v>
      </c>
      <c r="D19" s="856"/>
      <c r="E19" s="856"/>
      <c r="F19" s="856"/>
    </row>
    <row r="20" spans="1:6" ht="12" customHeight="1" thickBot="1">
      <c r="A20" s="84"/>
      <c r="B20" s="814">
        <v>5</v>
      </c>
      <c r="C20" s="58" t="s">
        <v>1037</v>
      </c>
      <c r="D20" s="860"/>
      <c r="E20" s="860"/>
      <c r="F20" s="860"/>
    </row>
    <row r="21" spans="1:6" ht="12" customHeight="1" thickBot="1">
      <c r="A21" s="76">
        <v>4</v>
      </c>
      <c r="B21" s="106"/>
      <c r="C21" s="78" t="s">
        <v>610</v>
      </c>
      <c r="D21" s="855">
        <f>+D9+D14+D15</f>
        <v>209</v>
      </c>
      <c r="E21" s="855">
        <f>+E9+E14+E15</f>
        <v>209</v>
      </c>
      <c r="F21" s="855">
        <f>+F9+F14+F15</f>
        <v>209</v>
      </c>
    </row>
    <row r="22" spans="1:6" ht="12" customHeight="1" thickBot="1">
      <c r="A22" s="76">
        <v>5</v>
      </c>
      <c r="B22" s="77"/>
      <c r="C22" s="78" t="s">
        <v>913</v>
      </c>
      <c r="D22" s="857"/>
      <c r="E22" s="857"/>
      <c r="F22" s="857"/>
    </row>
    <row r="23" spans="1:6" ht="12" customHeight="1" thickBot="1">
      <c r="A23" s="76">
        <v>6</v>
      </c>
      <c r="B23" s="77"/>
      <c r="C23" s="78" t="s">
        <v>914</v>
      </c>
      <c r="D23" s="857"/>
      <c r="E23" s="857"/>
      <c r="F23" s="857"/>
    </row>
    <row r="24" spans="1:6" ht="12" customHeight="1" thickBot="1">
      <c r="A24" s="76">
        <v>7</v>
      </c>
      <c r="B24" s="77"/>
      <c r="C24" s="78" t="s">
        <v>95</v>
      </c>
      <c r="D24" s="857"/>
      <c r="E24" s="857"/>
      <c r="F24" s="857"/>
    </row>
    <row r="25" spans="1:6" ht="12" customHeight="1" thickBot="1">
      <c r="A25" s="107">
        <v>8</v>
      </c>
      <c r="B25" s="864"/>
      <c r="C25" s="865" t="s">
        <v>881</v>
      </c>
      <c r="D25" s="866"/>
      <c r="E25" s="866"/>
      <c r="F25" s="866"/>
    </row>
    <row r="26" spans="1:6" s="437" customFormat="1" ht="15" customHeight="1" thickBot="1">
      <c r="A26" s="90"/>
      <c r="B26" s="91"/>
      <c r="C26" s="206" t="s">
        <v>840</v>
      </c>
      <c r="D26" s="867">
        <f>+D21+D22+D23+D24+D25</f>
        <v>209</v>
      </c>
      <c r="E26" s="867">
        <f>+E21+E22+E23+E24+E25</f>
        <v>209</v>
      </c>
      <c r="F26" s="867">
        <f>+F21+F22+F23+F24+F25</f>
        <v>209</v>
      </c>
    </row>
    <row r="27" spans="1:6" s="437" customFormat="1" ht="9.75" customHeight="1" thickBot="1">
      <c r="A27" s="108"/>
      <c r="B27" s="868"/>
      <c r="C27" s="109"/>
      <c r="D27" s="880"/>
      <c r="E27" s="880"/>
      <c r="F27" s="880"/>
    </row>
    <row r="28" spans="1:13" s="439" customFormat="1" ht="15.75" customHeight="1" thickBot="1">
      <c r="A28" s="103"/>
      <c r="B28" s="104"/>
      <c r="C28" s="95" t="s">
        <v>874</v>
      </c>
      <c r="D28" s="870"/>
      <c r="E28" s="870"/>
      <c r="F28" s="870"/>
      <c r="H28" s="1126"/>
      <c r="I28" s="1126"/>
      <c r="J28" s="1126"/>
      <c r="K28" s="1126"/>
      <c r="L28" s="1126"/>
      <c r="M28" s="1126"/>
    </row>
    <row r="29" spans="1:6" s="438" customFormat="1" ht="12" customHeight="1" thickBot="1">
      <c r="A29" s="76">
        <v>9</v>
      </c>
      <c r="B29" s="77"/>
      <c r="C29" s="78" t="s">
        <v>602</v>
      </c>
      <c r="D29" s="858">
        <f>D30+SUM(D32:D39)+SUM(D41:D42)</f>
        <v>209</v>
      </c>
      <c r="E29" s="858">
        <f>E30+SUM(E32:E39)+SUM(E41:E42)</f>
        <v>209</v>
      </c>
      <c r="F29" s="858">
        <f>F30+SUM(F32:F39)+SUM(F41:F42)</f>
        <v>159</v>
      </c>
    </row>
    <row r="30" spans="1:6" ht="12" customHeight="1">
      <c r="A30" s="79"/>
      <c r="B30" s="812">
        <v>1</v>
      </c>
      <c r="C30" s="24" t="s">
        <v>842</v>
      </c>
      <c r="D30" s="856"/>
      <c r="E30" s="856"/>
      <c r="F30" s="856"/>
    </row>
    <row r="31" spans="1:6" ht="12" customHeight="1">
      <c r="A31" s="79"/>
      <c r="B31" s="812"/>
      <c r="C31" s="840" t="s">
        <v>603</v>
      </c>
      <c r="D31" s="871"/>
      <c r="E31" s="871"/>
      <c r="F31" s="871"/>
    </row>
    <row r="32" spans="1:6" ht="12" customHeight="1">
      <c r="A32" s="79"/>
      <c r="B32" s="812">
        <v>2</v>
      </c>
      <c r="C32" s="13" t="s">
        <v>843</v>
      </c>
      <c r="D32" s="856"/>
      <c r="E32" s="856"/>
      <c r="F32" s="856"/>
    </row>
    <row r="33" spans="1:6" ht="12.75">
      <c r="A33" s="84"/>
      <c r="B33" s="814">
        <v>3</v>
      </c>
      <c r="C33" s="13" t="s">
        <v>844</v>
      </c>
      <c r="D33" s="860">
        <v>209</v>
      </c>
      <c r="E33" s="860">
        <v>209</v>
      </c>
      <c r="F33" s="860">
        <v>159</v>
      </c>
    </row>
    <row r="34" spans="1:6" ht="12.75">
      <c r="A34" s="84"/>
      <c r="B34" s="814">
        <v>4</v>
      </c>
      <c r="C34" s="28" t="s">
        <v>923</v>
      </c>
      <c r="D34" s="860"/>
      <c r="E34" s="860"/>
      <c r="F34" s="860"/>
    </row>
    <row r="35" spans="1:6" ht="12.75">
      <c r="A35" s="84"/>
      <c r="B35" s="814">
        <v>5</v>
      </c>
      <c r="C35" s="44" t="s">
        <v>1038</v>
      </c>
      <c r="D35" s="860"/>
      <c r="E35" s="860"/>
      <c r="F35" s="860"/>
    </row>
    <row r="36" spans="1:6" ht="12.75">
      <c r="A36" s="84"/>
      <c r="B36" s="814">
        <v>6</v>
      </c>
      <c r="C36" s="13" t="s">
        <v>979</v>
      </c>
      <c r="D36" s="860"/>
      <c r="E36" s="860"/>
      <c r="F36" s="860"/>
    </row>
    <row r="37" spans="1:6" ht="12.75">
      <c r="A37" s="84"/>
      <c r="B37" s="814">
        <v>7</v>
      </c>
      <c r="C37" s="56" t="s">
        <v>1004</v>
      </c>
      <c r="D37" s="860"/>
      <c r="E37" s="860"/>
      <c r="F37" s="860"/>
    </row>
    <row r="38" spans="1:6" s="438" customFormat="1" ht="12.75">
      <c r="A38" s="79"/>
      <c r="B38" s="812">
        <v>8</v>
      </c>
      <c r="C38" s="13" t="s">
        <v>918</v>
      </c>
      <c r="D38" s="856"/>
      <c r="E38" s="856"/>
      <c r="F38" s="856"/>
    </row>
    <row r="39" spans="1:6" s="438" customFormat="1" ht="12.75">
      <c r="A39" s="86"/>
      <c r="B39" s="815">
        <v>9</v>
      </c>
      <c r="C39" s="13" t="s">
        <v>845</v>
      </c>
      <c r="D39" s="859"/>
      <c r="E39" s="859"/>
      <c r="F39" s="859"/>
    </row>
    <row r="40" spans="1:6" s="438" customFormat="1" ht="22.5">
      <c r="A40" s="86"/>
      <c r="B40" s="815"/>
      <c r="C40" s="872" t="s">
        <v>65</v>
      </c>
      <c r="D40" s="873"/>
      <c r="E40" s="873"/>
      <c r="F40" s="873"/>
    </row>
    <row r="41" spans="1:6" ht="12.75">
      <c r="A41" s="86"/>
      <c r="B41" s="815">
        <v>10</v>
      </c>
      <c r="C41" s="29" t="s">
        <v>995</v>
      </c>
      <c r="D41" s="859"/>
      <c r="E41" s="859"/>
      <c r="F41" s="859"/>
    </row>
    <row r="42" spans="1:6" ht="13.5" thickBot="1">
      <c r="A42" s="79"/>
      <c r="B42" s="812">
        <v>11</v>
      </c>
      <c r="C42" s="45" t="s">
        <v>1000</v>
      </c>
      <c r="D42" s="856"/>
      <c r="E42" s="856"/>
      <c r="F42" s="856"/>
    </row>
    <row r="43" spans="1:6" s="438" customFormat="1" ht="13.5" thickBot="1">
      <c r="A43" s="76">
        <v>10</v>
      </c>
      <c r="B43" s="77"/>
      <c r="C43" s="78" t="s">
        <v>875</v>
      </c>
      <c r="D43" s="858">
        <f>SUM(D44:D47)</f>
        <v>0</v>
      </c>
      <c r="E43" s="858">
        <f>SUM(E44:E47)</f>
        <v>0</v>
      </c>
      <c r="F43" s="858">
        <f>SUM(F44:F47)</f>
        <v>0</v>
      </c>
    </row>
    <row r="44" spans="1:6" ht="12.75">
      <c r="A44" s="79"/>
      <c r="B44" s="812">
        <v>1</v>
      </c>
      <c r="C44" s="57" t="s">
        <v>916</v>
      </c>
      <c r="D44" s="856"/>
      <c r="E44" s="856"/>
      <c r="F44" s="856"/>
    </row>
    <row r="45" spans="1:6" ht="12.75">
      <c r="A45" s="79"/>
      <c r="B45" s="812">
        <v>2</v>
      </c>
      <c r="C45" s="57" t="s">
        <v>1182</v>
      </c>
      <c r="D45" s="856"/>
      <c r="E45" s="856"/>
      <c r="F45" s="856"/>
    </row>
    <row r="46" spans="1:6" ht="12.75">
      <c r="A46" s="79"/>
      <c r="B46" s="812">
        <v>3</v>
      </c>
      <c r="C46" s="57" t="s">
        <v>1039</v>
      </c>
      <c r="D46" s="856"/>
      <c r="E46" s="856"/>
      <c r="F46" s="856"/>
    </row>
    <row r="47" spans="1:6" ht="13.5" thickBot="1">
      <c r="A47" s="79"/>
      <c r="B47" s="812">
        <v>4</v>
      </c>
      <c r="C47" s="57" t="s">
        <v>876</v>
      </c>
      <c r="D47" s="856"/>
      <c r="E47" s="856"/>
      <c r="F47" s="856"/>
    </row>
    <row r="48" spans="1:6" ht="13.5" thickBot="1">
      <c r="A48" s="76">
        <v>11</v>
      </c>
      <c r="B48" s="106"/>
      <c r="C48" s="78" t="s">
        <v>611</v>
      </c>
      <c r="D48" s="855">
        <f>+D43+D29</f>
        <v>209</v>
      </c>
      <c r="E48" s="855">
        <f>+E43+E29</f>
        <v>209</v>
      </c>
      <c r="F48" s="855">
        <f>+F43+F29</f>
        <v>159</v>
      </c>
    </row>
    <row r="49" spans="1:6" ht="13.5" thickBot="1">
      <c r="A49" s="76">
        <v>12</v>
      </c>
      <c r="B49" s="813"/>
      <c r="C49" s="78" t="s">
        <v>96</v>
      </c>
      <c r="D49" s="894"/>
      <c r="E49" s="894"/>
      <c r="F49" s="894"/>
    </row>
    <row r="50" spans="1:6" ht="13.5" thickBot="1">
      <c r="A50" s="90"/>
      <c r="B50" s="91"/>
      <c r="C50" s="206" t="s">
        <v>880</v>
      </c>
      <c r="D50" s="867">
        <f>+D49+D48</f>
        <v>209</v>
      </c>
      <c r="E50" s="867">
        <f>+E49+E48</f>
        <v>209</v>
      </c>
      <c r="F50" s="867">
        <f>+F49+F48</f>
        <v>159</v>
      </c>
    </row>
    <row r="51" spans="1:6" ht="13.5" thickBot="1">
      <c r="A51" s="874"/>
      <c r="B51" s="875"/>
      <c r="C51" s="875"/>
      <c r="D51" s="875"/>
      <c r="E51" s="875"/>
      <c r="F51" s="875"/>
    </row>
    <row r="52" spans="1:6" ht="13.5" thickBot="1">
      <c r="A52" s="876" t="s">
        <v>609</v>
      </c>
      <c r="B52" s="877"/>
      <c r="C52" s="878"/>
      <c r="D52" s="879">
        <v>6</v>
      </c>
      <c r="E52" s="879">
        <v>6</v>
      </c>
      <c r="F52" s="879">
        <v>6</v>
      </c>
    </row>
    <row r="53" spans="1:6" ht="12.75">
      <c r="A53" s="1115"/>
      <c r="B53" s="1115"/>
      <c r="C53" s="1115"/>
      <c r="D53" s="1115"/>
      <c r="E53" s="1115"/>
      <c r="F53" s="1115"/>
    </row>
    <row r="54" spans="1:4" ht="12.75">
      <c r="A54" s="874"/>
      <c r="B54" s="875"/>
      <c r="C54" s="875"/>
      <c r="D54" s="875"/>
    </row>
    <row r="55" spans="1:4" ht="12.75">
      <c r="A55" s="874"/>
      <c r="B55" s="875"/>
      <c r="C55" s="875"/>
      <c r="D55" s="875"/>
    </row>
    <row r="56" spans="1:4" ht="12.75">
      <c r="A56" s="874"/>
      <c r="B56" s="875"/>
      <c r="C56" s="875"/>
      <c r="D56" s="875"/>
    </row>
  </sheetData>
  <sheetProtection/>
  <mergeCells count="8">
    <mergeCell ref="H28:M28"/>
    <mergeCell ref="A53:F53"/>
    <mergeCell ref="C1:F1"/>
    <mergeCell ref="C2:E2"/>
    <mergeCell ref="C3:E3"/>
    <mergeCell ref="C5:C6"/>
    <mergeCell ref="F5:F6"/>
    <mergeCell ref="D6:E6"/>
  </mergeCells>
  <printOptions/>
  <pageMargins left="0.7" right="0.7" top="0.75" bottom="0.75" header="0.3" footer="0.3"/>
  <pageSetup horizontalDpi="600" verticalDpi="600" orientation="portrait" paperSize="9" scale="99" r:id="rId1"/>
  <colBreaks count="1" manualBreakCount="1">
    <brk id="6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8.375" style="479" customWidth="1"/>
    <col min="2" max="2" width="51.125" style="127" customWidth="1"/>
    <col min="3" max="3" width="16.00390625" style="445" customWidth="1"/>
    <col min="4" max="4" width="14.00390625" style="445" customWidth="1"/>
    <col min="5" max="6" width="16.00390625" style="445" customWidth="1"/>
    <col min="7" max="7" width="14.625" style="445" customWidth="1"/>
    <col min="8" max="8" width="16.00390625" style="445" customWidth="1"/>
    <col min="9" max="16384" width="9.375" style="445" customWidth="1"/>
  </cols>
  <sheetData>
    <row r="1" spans="1:8" s="116" customFormat="1" ht="11.25" customHeight="1">
      <c r="A1" s="1131"/>
      <c r="B1" s="1131"/>
      <c r="C1" s="1131"/>
      <c r="D1" s="1131"/>
      <c r="E1" s="1131"/>
      <c r="F1" s="1131"/>
      <c r="G1" s="1131"/>
      <c r="H1" s="1131"/>
    </row>
    <row r="2" spans="1:8" s="116" customFormat="1" ht="39" customHeight="1">
      <c r="A2" s="1132" t="s">
        <v>1290</v>
      </c>
      <c r="B2" s="1133"/>
      <c r="C2" s="1133"/>
      <c r="D2" s="1133"/>
      <c r="E2" s="1133"/>
      <c r="F2" s="1133"/>
      <c r="G2" s="1133"/>
      <c r="H2" s="1133"/>
    </row>
    <row r="3" spans="1:8" s="116" customFormat="1" ht="24.75" customHeight="1" thickBot="1">
      <c r="A3" s="440" t="s">
        <v>1183</v>
      </c>
      <c r="B3" s="119"/>
      <c r="C3" s="440"/>
      <c r="D3" s="440"/>
      <c r="E3" s="119"/>
      <c r="F3" s="119"/>
      <c r="G3" s="119"/>
      <c r="H3" s="441" t="s">
        <v>854</v>
      </c>
    </row>
    <row r="4" spans="1:8" ht="52.5" customHeight="1" thickBot="1" thickTop="1">
      <c r="A4" s="1127" t="s">
        <v>44</v>
      </c>
      <c r="B4" s="1128"/>
      <c r="C4" s="442" t="s">
        <v>45</v>
      </c>
      <c r="D4" s="442" t="s">
        <v>46</v>
      </c>
      <c r="E4" s="443" t="s">
        <v>47</v>
      </c>
      <c r="F4" s="442" t="s">
        <v>48</v>
      </c>
      <c r="G4" s="442" t="s">
        <v>46</v>
      </c>
      <c r="H4" s="444" t="s">
        <v>49</v>
      </c>
    </row>
    <row r="5" spans="1:8" s="120" customFormat="1" ht="15.75" customHeight="1" thickBot="1">
      <c r="A5" s="128" t="s">
        <v>811</v>
      </c>
      <c r="B5" s="129" t="s">
        <v>50</v>
      </c>
      <c r="C5" s="446">
        <f aca="true" t="shared" si="0" ref="C5:H5">SUM(C6:C9)</f>
        <v>367942</v>
      </c>
      <c r="D5" s="447">
        <f t="shared" si="0"/>
        <v>0</v>
      </c>
      <c r="E5" s="447">
        <f t="shared" si="0"/>
        <v>367942</v>
      </c>
      <c r="F5" s="448">
        <f t="shared" si="0"/>
        <v>361013</v>
      </c>
      <c r="G5" s="447">
        <f t="shared" si="0"/>
        <v>0</v>
      </c>
      <c r="H5" s="449">
        <f t="shared" si="0"/>
        <v>361013</v>
      </c>
    </row>
    <row r="6" spans="1:8" ht="12.75">
      <c r="A6" s="130" t="s">
        <v>812</v>
      </c>
      <c r="B6" s="131" t="s">
        <v>975</v>
      </c>
      <c r="C6" s="450">
        <v>1079</v>
      </c>
      <c r="D6" s="451"/>
      <c r="E6" s="452">
        <f>D6+C6</f>
        <v>1079</v>
      </c>
      <c r="F6" s="453">
        <v>786</v>
      </c>
      <c r="G6" s="453"/>
      <c r="H6" s="454">
        <f>G6+F6</f>
        <v>786</v>
      </c>
    </row>
    <row r="7" spans="1:8" ht="12.75">
      <c r="A7" s="132" t="s">
        <v>813</v>
      </c>
      <c r="B7" s="133" t="s">
        <v>976</v>
      </c>
      <c r="C7" s="455">
        <v>366852</v>
      </c>
      <c r="D7" s="456"/>
      <c r="E7" s="457">
        <f>D7+C7</f>
        <v>366852</v>
      </c>
      <c r="F7" s="458">
        <v>360216</v>
      </c>
      <c r="G7" s="458"/>
      <c r="H7" s="459">
        <f>G7+F7</f>
        <v>360216</v>
      </c>
    </row>
    <row r="8" spans="1:8" ht="12.75">
      <c r="A8" s="132" t="s">
        <v>814</v>
      </c>
      <c r="B8" s="133" t="s">
        <v>394</v>
      </c>
      <c r="C8" s="460">
        <v>11</v>
      </c>
      <c r="D8" s="461"/>
      <c r="E8" s="457">
        <f>D8+C8</f>
        <v>11</v>
      </c>
      <c r="F8" s="462">
        <v>11</v>
      </c>
      <c r="G8" s="462"/>
      <c r="H8" s="459">
        <f>G8+F8</f>
        <v>11</v>
      </c>
    </row>
    <row r="9" spans="1:8" ht="13.5" thickBot="1">
      <c r="A9" s="132" t="s">
        <v>815</v>
      </c>
      <c r="B9" s="133" t="s">
        <v>51</v>
      </c>
      <c r="C9" s="463"/>
      <c r="D9" s="464"/>
      <c r="E9" s="465">
        <f>D9+C9</f>
        <v>0</v>
      </c>
      <c r="F9" s="466"/>
      <c r="G9" s="466"/>
      <c r="H9" s="467">
        <f>G9+F9</f>
        <v>0</v>
      </c>
    </row>
    <row r="10" spans="1:8" s="125" customFormat="1" ht="15.75" customHeight="1" thickBot="1">
      <c r="A10" s="128" t="s">
        <v>816</v>
      </c>
      <c r="B10" s="129" t="s">
        <v>52</v>
      </c>
      <c r="C10" s="468">
        <f aca="true" t="shared" si="1" ref="C10:H10">SUM(C11:C15)</f>
        <v>1860</v>
      </c>
      <c r="D10" s="447">
        <f t="shared" si="1"/>
        <v>0</v>
      </c>
      <c r="E10" s="447">
        <f t="shared" si="1"/>
        <v>1860</v>
      </c>
      <c r="F10" s="447">
        <f t="shared" si="1"/>
        <v>12993</v>
      </c>
      <c r="G10" s="447">
        <f t="shared" si="1"/>
        <v>0</v>
      </c>
      <c r="H10" s="449">
        <f t="shared" si="1"/>
        <v>12993</v>
      </c>
    </row>
    <row r="11" spans="1:8" ht="12.75">
      <c r="A11" s="132" t="s">
        <v>817</v>
      </c>
      <c r="B11" s="133" t="s">
        <v>53</v>
      </c>
      <c r="C11" s="469">
        <v>302</v>
      </c>
      <c r="D11" s="470"/>
      <c r="E11" s="452">
        <f>D11+C11</f>
        <v>302</v>
      </c>
      <c r="F11" s="471">
        <v>199</v>
      </c>
      <c r="G11" s="470"/>
      <c r="H11" s="454">
        <f>G11+F11</f>
        <v>199</v>
      </c>
    </row>
    <row r="12" spans="1:8" ht="12.75">
      <c r="A12" s="132" t="s">
        <v>818</v>
      </c>
      <c r="B12" s="133" t="s">
        <v>54</v>
      </c>
      <c r="C12" s="460">
        <v>1138</v>
      </c>
      <c r="D12" s="461"/>
      <c r="E12" s="457">
        <f>D12+C12</f>
        <v>1138</v>
      </c>
      <c r="F12" s="462">
        <v>864</v>
      </c>
      <c r="G12" s="461"/>
      <c r="H12" s="459">
        <f>G12+F12</f>
        <v>864</v>
      </c>
    </row>
    <row r="13" spans="1:8" ht="12.75">
      <c r="A13" s="132" t="s">
        <v>819</v>
      </c>
      <c r="B13" s="133" t="s">
        <v>55</v>
      </c>
      <c r="C13" s="460"/>
      <c r="D13" s="461"/>
      <c r="E13" s="457">
        <f>D13+C13</f>
        <v>0</v>
      </c>
      <c r="F13" s="462"/>
      <c r="G13" s="461"/>
      <c r="H13" s="459">
        <f>G13+F13</f>
        <v>0</v>
      </c>
    </row>
    <row r="14" spans="1:8" ht="12.75">
      <c r="A14" s="134" t="s">
        <v>820</v>
      </c>
      <c r="B14" s="133" t="s">
        <v>56</v>
      </c>
      <c r="C14" s="460">
        <v>262</v>
      </c>
      <c r="D14" s="461"/>
      <c r="E14" s="457">
        <f>D14+C14</f>
        <v>262</v>
      </c>
      <c r="F14" s="462">
        <v>292</v>
      </c>
      <c r="G14" s="461"/>
      <c r="H14" s="459">
        <f>G14+F14</f>
        <v>292</v>
      </c>
    </row>
    <row r="15" spans="1:8" ht="13.5" thickBot="1">
      <c r="A15" s="132" t="s">
        <v>821</v>
      </c>
      <c r="B15" s="133" t="s">
        <v>57</v>
      </c>
      <c r="C15" s="463">
        <v>158</v>
      </c>
      <c r="D15" s="464"/>
      <c r="E15" s="465">
        <f>D15+C15</f>
        <v>158</v>
      </c>
      <c r="F15" s="466">
        <v>11638</v>
      </c>
      <c r="G15" s="464"/>
      <c r="H15" s="467">
        <f>G15+F15</f>
        <v>11638</v>
      </c>
    </row>
    <row r="16" spans="1:8" s="121" customFormat="1" ht="27" customHeight="1" thickBot="1">
      <c r="A16" s="128" t="s">
        <v>822</v>
      </c>
      <c r="B16" s="209" t="s">
        <v>58</v>
      </c>
      <c r="C16" s="468">
        <f aca="true" t="shared" si="2" ref="C16:H16">C5+C10</f>
        <v>369802</v>
      </c>
      <c r="D16" s="447">
        <f t="shared" si="2"/>
        <v>0</v>
      </c>
      <c r="E16" s="447">
        <f t="shared" si="2"/>
        <v>369802</v>
      </c>
      <c r="F16" s="447">
        <f t="shared" si="2"/>
        <v>374006</v>
      </c>
      <c r="G16" s="447">
        <f t="shared" si="2"/>
        <v>0</v>
      </c>
      <c r="H16" s="449">
        <f t="shared" si="2"/>
        <v>374006</v>
      </c>
    </row>
    <row r="17" spans="1:8" ht="50.25" customHeight="1" thickBot="1">
      <c r="A17" s="1129" t="s">
        <v>59</v>
      </c>
      <c r="B17" s="1130"/>
      <c r="C17" s="472" t="s">
        <v>45</v>
      </c>
      <c r="D17" s="123" t="s">
        <v>46</v>
      </c>
      <c r="E17" s="122" t="s">
        <v>47</v>
      </c>
      <c r="F17" s="123" t="s">
        <v>48</v>
      </c>
      <c r="G17" s="123" t="s">
        <v>46</v>
      </c>
      <c r="H17" s="124" t="s">
        <v>49</v>
      </c>
    </row>
    <row r="18" spans="1:8" s="125" customFormat="1" ht="15.75" customHeight="1" thickBot="1">
      <c r="A18" s="135" t="s">
        <v>823</v>
      </c>
      <c r="B18" s="136" t="s">
        <v>60</v>
      </c>
      <c r="C18" s="468">
        <f aca="true" t="shared" si="3" ref="C18:H18">C19+C20+C21</f>
        <v>354854</v>
      </c>
      <c r="D18" s="447">
        <f t="shared" si="3"/>
        <v>0</v>
      </c>
      <c r="E18" s="447">
        <f t="shared" si="3"/>
        <v>354854</v>
      </c>
      <c r="F18" s="447">
        <f t="shared" si="3"/>
        <v>346970</v>
      </c>
      <c r="G18" s="447">
        <f t="shared" si="3"/>
        <v>0</v>
      </c>
      <c r="H18" s="449">
        <f t="shared" si="3"/>
        <v>346970</v>
      </c>
    </row>
    <row r="19" spans="1:8" ht="12.75">
      <c r="A19" s="137" t="s">
        <v>824</v>
      </c>
      <c r="B19" s="133" t="s">
        <v>1155</v>
      </c>
      <c r="C19" s="469">
        <v>32895</v>
      </c>
      <c r="D19" s="470"/>
      <c r="E19" s="452">
        <f>D19+C19</f>
        <v>32895</v>
      </c>
      <c r="F19" s="470">
        <v>303813</v>
      </c>
      <c r="G19" s="470"/>
      <c r="H19" s="454">
        <f>G19+F19</f>
        <v>303813</v>
      </c>
    </row>
    <row r="20" spans="1:8" ht="12.75">
      <c r="A20" s="137" t="s">
        <v>825</v>
      </c>
      <c r="B20" s="133" t="s">
        <v>61</v>
      </c>
      <c r="C20" s="473">
        <v>321959</v>
      </c>
      <c r="D20" s="160"/>
      <c r="E20" s="474">
        <f>D20+C20</f>
        <v>321959</v>
      </c>
      <c r="F20" s="160">
        <v>43157</v>
      </c>
      <c r="G20" s="160"/>
      <c r="H20" s="475">
        <f>G20+F20</f>
        <v>43157</v>
      </c>
    </row>
    <row r="21" spans="1:8" ht="13.5" thickBot="1">
      <c r="A21" s="138" t="s">
        <v>826</v>
      </c>
      <c r="B21" s="139" t="s">
        <v>62</v>
      </c>
      <c r="C21" s="463"/>
      <c r="D21" s="464"/>
      <c r="E21" s="465">
        <f>D21+C21</f>
        <v>0</v>
      </c>
      <c r="F21" s="464"/>
      <c r="G21" s="464"/>
      <c r="H21" s="467">
        <f>G21+F21</f>
        <v>0</v>
      </c>
    </row>
    <row r="22" spans="1:8" s="125" customFormat="1" ht="15.75" customHeight="1" thickBot="1">
      <c r="A22" s="135" t="s">
        <v>827</v>
      </c>
      <c r="B22" s="136" t="s">
        <v>63</v>
      </c>
      <c r="C22" s="468">
        <f aca="true" t="shared" si="4" ref="C22:H22">C23+C24</f>
        <v>-3637</v>
      </c>
      <c r="D22" s="447">
        <f t="shared" si="4"/>
        <v>0</v>
      </c>
      <c r="E22" s="447">
        <f t="shared" si="4"/>
        <v>-3637</v>
      </c>
      <c r="F22" s="447">
        <f t="shared" si="4"/>
        <v>11930</v>
      </c>
      <c r="G22" s="447">
        <f t="shared" si="4"/>
        <v>0</v>
      </c>
      <c r="H22" s="449">
        <f t="shared" si="4"/>
        <v>11930</v>
      </c>
    </row>
    <row r="23" spans="1:8" ht="12.75">
      <c r="A23" s="137" t="s">
        <v>828</v>
      </c>
      <c r="B23" s="133" t="s">
        <v>795</v>
      </c>
      <c r="C23" s="469">
        <v>-3637</v>
      </c>
      <c r="D23" s="470"/>
      <c r="E23" s="452">
        <f>D23+C23</f>
        <v>-3637</v>
      </c>
      <c r="F23" s="470">
        <v>11930</v>
      </c>
      <c r="G23" s="470"/>
      <c r="H23" s="454">
        <f>G23+F23</f>
        <v>11930</v>
      </c>
    </row>
    <row r="24" spans="1:8" ht="13.5" thickBot="1">
      <c r="A24" s="137" t="s">
        <v>829</v>
      </c>
      <c r="B24" s="133" t="s">
        <v>796</v>
      </c>
      <c r="C24" s="463"/>
      <c r="D24" s="464"/>
      <c r="E24" s="465">
        <f>D24+C24</f>
        <v>0</v>
      </c>
      <c r="F24" s="464"/>
      <c r="G24" s="464"/>
      <c r="H24" s="467">
        <f>G24+F24</f>
        <v>0</v>
      </c>
    </row>
    <row r="25" spans="1:8" s="125" customFormat="1" ht="15.75" customHeight="1" thickBot="1">
      <c r="A25" s="135" t="s">
        <v>830</v>
      </c>
      <c r="B25" s="129" t="s">
        <v>76</v>
      </c>
      <c r="C25" s="468">
        <f>C26+C27+C28</f>
        <v>18585</v>
      </c>
      <c r="D25" s="447">
        <f>SUM(D26:D28)</f>
        <v>0</v>
      </c>
      <c r="E25" s="447">
        <f>SUM(E26:E28)</f>
        <v>18585</v>
      </c>
      <c r="F25" s="447">
        <f>SUM(F26:F28)</f>
        <v>15106</v>
      </c>
      <c r="G25" s="447">
        <f>SUM(G26:G28)</f>
        <v>0</v>
      </c>
      <c r="H25" s="449">
        <f>SUM(H26:H28)</f>
        <v>15106</v>
      </c>
    </row>
    <row r="26" spans="1:8" ht="12.75">
      <c r="A26" s="137" t="s">
        <v>831</v>
      </c>
      <c r="B26" s="133" t="s">
        <v>797</v>
      </c>
      <c r="C26" s="469">
        <v>6350</v>
      </c>
      <c r="D26" s="470"/>
      <c r="E26" s="452">
        <f>D26+C26</f>
        <v>6350</v>
      </c>
      <c r="F26" s="470">
        <v>5153</v>
      </c>
      <c r="G26" s="470"/>
      <c r="H26" s="454">
        <f>G26+F26</f>
        <v>5153</v>
      </c>
    </row>
    <row r="27" spans="1:8" ht="12.75">
      <c r="A27" s="137" t="s">
        <v>832</v>
      </c>
      <c r="B27" s="133" t="s">
        <v>798</v>
      </c>
      <c r="C27" s="460">
        <v>12235</v>
      </c>
      <c r="D27" s="461"/>
      <c r="E27" s="457">
        <f>D27+C27</f>
        <v>12235</v>
      </c>
      <c r="F27" s="461">
        <v>9953</v>
      </c>
      <c r="G27" s="461"/>
      <c r="H27" s="459">
        <f>G27+F27</f>
        <v>9953</v>
      </c>
    </row>
    <row r="28" spans="1:8" ht="13.5" thickBot="1">
      <c r="A28" s="137" t="s">
        <v>833</v>
      </c>
      <c r="B28" s="133" t="s">
        <v>799</v>
      </c>
      <c r="C28" s="463"/>
      <c r="D28" s="464"/>
      <c r="E28" s="465">
        <f>D28+C28</f>
        <v>0</v>
      </c>
      <c r="F28" s="464"/>
      <c r="G28" s="464"/>
      <c r="H28" s="467">
        <f>G28+F28</f>
        <v>0</v>
      </c>
    </row>
    <row r="29" spans="1:8" s="126" customFormat="1" ht="24" customHeight="1" thickBot="1">
      <c r="A29" s="140" t="s">
        <v>834</v>
      </c>
      <c r="B29" s="208" t="s">
        <v>77</v>
      </c>
      <c r="C29" s="476">
        <f aca="true" t="shared" si="5" ref="C29:H29">C18+C22+C25</f>
        <v>369802</v>
      </c>
      <c r="D29" s="477">
        <f t="shared" si="5"/>
        <v>0</v>
      </c>
      <c r="E29" s="477">
        <f t="shared" si="5"/>
        <v>369802</v>
      </c>
      <c r="F29" s="477">
        <f t="shared" si="5"/>
        <v>374006</v>
      </c>
      <c r="G29" s="477">
        <f t="shared" si="5"/>
        <v>0</v>
      </c>
      <c r="H29" s="478">
        <f t="shared" si="5"/>
        <v>374006</v>
      </c>
    </row>
    <row r="30" ht="13.5" thickTop="1">
      <c r="D30" s="480"/>
    </row>
    <row r="31" ht="12.75">
      <c r="D31" s="480"/>
    </row>
    <row r="32" ht="12.75">
      <c r="D32" s="480"/>
    </row>
    <row r="33" ht="12.75">
      <c r="D33" s="480"/>
    </row>
    <row r="34" ht="12.75">
      <c r="D34" s="480"/>
    </row>
    <row r="35" ht="12.75">
      <c r="D35" s="480"/>
    </row>
    <row r="36" ht="12.75">
      <c r="D36" s="480"/>
    </row>
    <row r="37" ht="12.75">
      <c r="D37" s="480"/>
    </row>
    <row r="38" ht="12.75">
      <c r="D38" s="480"/>
    </row>
    <row r="39" ht="12.75">
      <c r="D39" s="480"/>
    </row>
    <row r="40" ht="12.75">
      <c r="D40" s="480"/>
    </row>
    <row r="41" ht="12.75">
      <c r="D41" s="480"/>
    </row>
    <row r="42" ht="12.75">
      <c r="D42" s="480"/>
    </row>
    <row r="43" ht="12.75">
      <c r="D43" s="480"/>
    </row>
    <row r="44" ht="12.75">
      <c r="D44" s="480"/>
    </row>
    <row r="45" ht="12.75">
      <c r="D45" s="480"/>
    </row>
  </sheetData>
  <sheetProtection/>
  <mergeCells count="4">
    <mergeCell ref="A4:B4"/>
    <mergeCell ref="A17:B17"/>
    <mergeCell ref="A1:H1"/>
    <mergeCell ref="A2:H2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17.1. melléklet a ……/2012. (……)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115" workbookViewId="0" topLeftCell="A1">
      <selection activeCell="H9" sqref="H9"/>
    </sheetView>
  </sheetViews>
  <sheetFormatPr defaultColWidth="9.00390625" defaultRowHeight="12.75"/>
  <cols>
    <col min="1" max="1" width="6.50390625" style="127" customWidth="1"/>
    <col min="2" max="2" width="59.50390625" style="127" customWidth="1"/>
    <col min="3" max="5" width="16.00390625" style="445" customWidth="1"/>
    <col min="6" max="16384" width="9.375" style="445" customWidth="1"/>
  </cols>
  <sheetData>
    <row r="1" spans="1:5" s="116" customFormat="1" ht="29.25" customHeight="1">
      <c r="A1" s="1142" t="s">
        <v>1291</v>
      </c>
      <c r="B1" s="1142"/>
      <c r="C1" s="1142"/>
      <c r="D1" s="1142"/>
      <c r="E1" s="1142"/>
    </row>
    <row r="2" spans="1:5" s="116" customFormat="1" ht="21" customHeight="1">
      <c r="A2" s="1133" t="s">
        <v>1146</v>
      </c>
      <c r="B2" s="1133"/>
      <c r="C2" s="1133"/>
      <c r="D2" s="1133"/>
      <c r="E2" s="1133"/>
    </row>
    <row r="3" spans="1:5" s="116" customFormat="1" ht="23.25" customHeight="1">
      <c r="A3" s="1143" t="s">
        <v>1184</v>
      </c>
      <c r="B3" s="1143"/>
      <c r="C3" s="1143"/>
      <c r="D3" s="1143"/>
      <c r="E3" s="1143"/>
    </row>
    <row r="4" spans="1:5" ht="13.5" customHeight="1" thickBot="1">
      <c r="A4" s="1144" t="s">
        <v>854</v>
      </c>
      <c r="B4" s="1144"/>
      <c r="C4" s="1144"/>
      <c r="D4" s="1144"/>
      <c r="E4" s="1144"/>
    </row>
    <row r="5" spans="1:5" s="481" customFormat="1" ht="28.5" customHeight="1">
      <c r="A5" s="1134" t="s">
        <v>903</v>
      </c>
      <c r="B5" s="1136" t="s">
        <v>884</v>
      </c>
      <c r="C5" s="118" t="s">
        <v>1134</v>
      </c>
      <c r="D5" s="118" t="s">
        <v>1135</v>
      </c>
      <c r="E5" s="1138" t="s">
        <v>1049</v>
      </c>
    </row>
    <row r="6" spans="1:5" s="481" customFormat="1" ht="12.75">
      <c r="A6" s="1135"/>
      <c r="B6" s="1137"/>
      <c r="C6" s="1140" t="s">
        <v>1136</v>
      </c>
      <c r="D6" s="1141"/>
      <c r="E6" s="1139"/>
    </row>
    <row r="7" spans="1:5" s="482" customFormat="1" ht="15" customHeight="1" thickBot="1">
      <c r="A7" s="141">
        <v>1</v>
      </c>
      <c r="B7" s="142">
        <v>2</v>
      </c>
      <c r="C7" s="142">
        <v>3</v>
      </c>
      <c r="D7" s="142">
        <v>4</v>
      </c>
      <c r="E7" s="143">
        <v>5</v>
      </c>
    </row>
    <row r="8" spans="1:5" s="482" customFormat="1" ht="12.75">
      <c r="A8" s="144">
        <v>1</v>
      </c>
      <c r="B8" s="145" t="s">
        <v>886</v>
      </c>
      <c r="C8" s="146">
        <v>42668</v>
      </c>
      <c r="D8" s="146">
        <v>41155</v>
      </c>
      <c r="E8" s="147">
        <v>41876</v>
      </c>
    </row>
    <row r="9" spans="1:5" s="482" customFormat="1" ht="12.75">
      <c r="A9" s="148">
        <v>2</v>
      </c>
      <c r="B9" s="149" t="s">
        <v>887</v>
      </c>
      <c r="C9" s="150">
        <v>10107</v>
      </c>
      <c r="D9" s="150">
        <v>9698</v>
      </c>
      <c r="E9" s="151">
        <v>9699</v>
      </c>
    </row>
    <row r="10" spans="1:5" s="482" customFormat="1" ht="12.75">
      <c r="A10" s="148">
        <v>3</v>
      </c>
      <c r="B10" s="149" t="s">
        <v>1147</v>
      </c>
      <c r="C10" s="150">
        <v>41497</v>
      </c>
      <c r="D10" s="150">
        <v>45902</v>
      </c>
      <c r="E10" s="151">
        <v>34517</v>
      </c>
    </row>
    <row r="11" spans="1:5" s="482" customFormat="1" ht="12.75">
      <c r="A11" s="148">
        <v>4</v>
      </c>
      <c r="B11" s="149" t="s">
        <v>14</v>
      </c>
      <c r="C11" s="150">
        <v>27892</v>
      </c>
      <c r="D11" s="150">
        <v>27892</v>
      </c>
      <c r="E11" s="151">
        <v>26687</v>
      </c>
    </row>
    <row r="12" spans="1:5" s="482" customFormat="1" ht="12.75">
      <c r="A12" s="148">
        <v>5</v>
      </c>
      <c r="B12" s="149" t="s">
        <v>15</v>
      </c>
      <c r="C12" s="150">
        <v>3781</v>
      </c>
      <c r="D12" s="150">
        <v>3781</v>
      </c>
      <c r="E12" s="151">
        <v>4060</v>
      </c>
    </row>
    <row r="13" spans="1:5" s="482" customFormat="1" ht="12.75">
      <c r="A13" s="148">
        <v>6</v>
      </c>
      <c r="B13" s="149" t="s">
        <v>1148</v>
      </c>
      <c r="C13" s="150">
        <v>67854</v>
      </c>
      <c r="D13" s="150">
        <v>66253</v>
      </c>
      <c r="E13" s="151">
        <v>58280</v>
      </c>
    </row>
    <row r="14" spans="1:5" s="482" customFormat="1" ht="12.75">
      <c r="A14" s="148">
        <v>7</v>
      </c>
      <c r="B14" s="149" t="s">
        <v>916</v>
      </c>
      <c r="C14" s="150"/>
      <c r="D14" s="150">
        <v>4184</v>
      </c>
      <c r="E14" s="151">
        <v>4650</v>
      </c>
    </row>
    <row r="15" spans="1:5" s="482" customFormat="1" ht="12.75">
      <c r="A15" s="152">
        <v>8</v>
      </c>
      <c r="B15" s="153" t="s">
        <v>1149</v>
      </c>
      <c r="C15" s="154">
        <v>2942</v>
      </c>
      <c r="D15" s="154">
        <v>2942</v>
      </c>
      <c r="E15" s="155">
        <v>2089</v>
      </c>
    </row>
    <row r="16" spans="1:5" s="482" customFormat="1" ht="12.75">
      <c r="A16" s="148">
        <v>9</v>
      </c>
      <c r="B16" s="149" t="s">
        <v>16</v>
      </c>
      <c r="C16" s="150"/>
      <c r="D16" s="150"/>
      <c r="E16" s="151"/>
    </row>
    <row r="17" spans="1:5" s="482" customFormat="1" ht="12.75">
      <c r="A17" s="152">
        <v>10</v>
      </c>
      <c r="B17" s="149" t="s">
        <v>17</v>
      </c>
      <c r="C17" s="150"/>
      <c r="D17" s="150"/>
      <c r="E17" s="151"/>
    </row>
    <row r="18" spans="1:5" s="482" customFormat="1" ht="12.75">
      <c r="A18" s="148">
        <v>11</v>
      </c>
      <c r="B18" s="149" t="s">
        <v>18</v>
      </c>
      <c r="C18" s="150"/>
      <c r="D18" s="150"/>
      <c r="E18" s="151"/>
    </row>
    <row r="19" spans="1:5" s="482" customFormat="1" ht="13.5" thickBot="1">
      <c r="A19" s="152">
        <v>12</v>
      </c>
      <c r="B19" s="149" t="s">
        <v>19</v>
      </c>
      <c r="C19" s="154"/>
      <c r="D19" s="154"/>
      <c r="E19" s="155"/>
    </row>
    <row r="20" spans="1:5" s="117" customFormat="1" ht="15.75" thickBot="1">
      <c r="A20" s="156">
        <v>13</v>
      </c>
      <c r="B20" s="157" t="s">
        <v>262</v>
      </c>
      <c r="C20" s="483">
        <f>SUM(C8:C19)</f>
        <v>196741</v>
      </c>
      <c r="D20" s="483">
        <f>SUM(D8:D19)</f>
        <v>201807</v>
      </c>
      <c r="E20" s="484">
        <f>SUM(E8:E19)</f>
        <v>181858</v>
      </c>
    </row>
    <row r="21" spans="1:5" s="117" customFormat="1" ht="15">
      <c r="A21" s="144">
        <v>14</v>
      </c>
      <c r="B21" s="145" t="s">
        <v>1075</v>
      </c>
      <c r="C21" s="158">
        <v>1196</v>
      </c>
      <c r="D21" s="158">
        <v>1196</v>
      </c>
      <c r="E21" s="159">
        <v>1196</v>
      </c>
    </row>
    <row r="22" spans="1:5" s="117" customFormat="1" ht="15">
      <c r="A22" s="152">
        <v>15</v>
      </c>
      <c r="B22" s="153" t="s">
        <v>1073</v>
      </c>
      <c r="C22" s="160">
        <v>5434</v>
      </c>
      <c r="D22" s="160">
        <v>5434</v>
      </c>
      <c r="E22" s="161">
        <v>5738</v>
      </c>
    </row>
    <row r="23" spans="1:5" s="117" customFormat="1" ht="15">
      <c r="A23" s="152">
        <v>16</v>
      </c>
      <c r="B23" s="153" t="s">
        <v>1185</v>
      </c>
      <c r="C23" s="160"/>
      <c r="D23" s="160"/>
      <c r="E23" s="161"/>
    </row>
    <row r="24" spans="1:5" s="117" customFormat="1" ht="15">
      <c r="A24" s="152">
        <v>17</v>
      </c>
      <c r="B24" s="153" t="s">
        <v>20</v>
      </c>
      <c r="C24" s="160"/>
      <c r="D24" s="160"/>
      <c r="E24" s="161"/>
    </row>
    <row r="25" spans="1:5" s="117" customFormat="1" ht="15.75" thickBot="1">
      <c r="A25" s="152">
        <v>18</v>
      </c>
      <c r="B25" s="153" t="s">
        <v>21</v>
      </c>
      <c r="C25" s="160"/>
      <c r="D25" s="160"/>
      <c r="E25" s="161"/>
    </row>
    <row r="26" spans="1:5" s="117" customFormat="1" ht="15.75" thickBot="1">
      <c r="A26" s="156">
        <v>19</v>
      </c>
      <c r="B26" s="157" t="s">
        <v>1186</v>
      </c>
      <c r="C26" s="483">
        <f>SUM(C21:C22,C24:C25)</f>
        <v>6630</v>
      </c>
      <c r="D26" s="483">
        <f>SUM(D21:D22,D24:D25)</f>
        <v>6630</v>
      </c>
      <c r="E26" s="484">
        <f>SUM(E21:E22,E24:E25)</f>
        <v>6934</v>
      </c>
    </row>
    <row r="27" spans="1:5" s="117" customFormat="1" ht="15.75" thickBot="1">
      <c r="A27" s="156">
        <v>20</v>
      </c>
      <c r="B27" s="157" t="s">
        <v>1187</v>
      </c>
      <c r="C27" s="483">
        <f>C20+C26</f>
        <v>203371</v>
      </c>
      <c r="D27" s="483">
        <f>D20+D26</f>
        <v>208437</v>
      </c>
      <c r="E27" s="484">
        <f>E20+E26</f>
        <v>188792</v>
      </c>
    </row>
    <row r="28" spans="1:5" s="482" customFormat="1" ht="12.75">
      <c r="A28" s="144">
        <v>21</v>
      </c>
      <c r="B28" s="145" t="s">
        <v>995</v>
      </c>
      <c r="C28" s="158"/>
      <c r="D28" s="158"/>
      <c r="E28" s="159"/>
    </row>
    <row r="29" spans="1:5" s="482" customFormat="1" ht="13.5" thickBot="1">
      <c r="A29" s="152">
        <v>22</v>
      </c>
      <c r="B29" s="153" t="s">
        <v>1150</v>
      </c>
      <c r="C29" s="695"/>
      <c r="D29" s="695"/>
      <c r="E29" s="161"/>
    </row>
    <row r="30" spans="1:5" s="117" customFormat="1" ht="15.75" thickBot="1">
      <c r="A30" s="156">
        <v>23</v>
      </c>
      <c r="B30" s="157" t="s">
        <v>1188</v>
      </c>
      <c r="C30" s="483">
        <f>SUM(C27:C29)</f>
        <v>203371</v>
      </c>
      <c r="D30" s="483">
        <f>SUM(D27:D29)</f>
        <v>208437</v>
      </c>
      <c r="E30" s="484">
        <f>SUM(E27:E29)</f>
        <v>188792</v>
      </c>
    </row>
    <row r="31" spans="1:5" s="482" customFormat="1" ht="12.75">
      <c r="A31" s="144">
        <v>24</v>
      </c>
      <c r="B31" s="145" t="s">
        <v>860</v>
      </c>
      <c r="C31" s="158">
        <v>15884</v>
      </c>
      <c r="D31" s="158">
        <v>15992</v>
      </c>
      <c r="E31" s="159">
        <v>14493</v>
      </c>
    </row>
    <row r="32" spans="1:5" s="482" customFormat="1" ht="12.75">
      <c r="A32" s="148">
        <v>25</v>
      </c>
      <c r="B32" s="149" t="s">
        <v>1151</v>
      </c>
      <c r="C32" s="461">
        <v>37019</v>
      </c>
      <c r="D32" s="461">
        <v>37019</v>
      </c>
      <c r="E32" s="485">
        <v>37162</v>
      </c>
    </row>
    <row r="33" spans="1:5" s="482" customFormat="1" ht="12.75">
      <c r="A33" s="148">
        <v>26</v>
      </c>
      <c r="B33" s="149" t="s">
        <v>24</v>
      </c>
      <c r="C33" s="461">
        <v>12995</v>
      </c>
      <c r="D33" s="461">
        <v>35630</v>
      </c>
      <c r="E33" s="485">
        <v>40416</v>
      </c>
    </row>
    <row r="34" spans="1:5" s="482" customFormat="1" ht="12.75">
      <c r="A34" s="148">
        <v>27</v>
      </c>
      <c r="B34" s="149" t="s">
        <v>25</v>
      </c>
      <c r="C34" s="461">
        <v>108</v>
      </c>
      <c r="D34" s="461"/>
      <c r="E34" s="485"/>
    </row>
    <row r="35" spans="1:5" s="482" customFormat="1" ht="12.75">
      <c r="A35" s="148">
        <v>28</v>
      </c>
      <c r="B35" s="162" t="s">
        <v>0</v>
      </c>
      <c r="C35" s="461"/>
      <c r="D35" s="461"/>
      <c r="E35" s="485"/>
    </row>
    <row r="36" spans="1:5" s="482" customFormat="1" ht="12.75">
      <c r="A36" s="148">
        <v>29</v>
      </c>
      <c r="B36" s="149" t="s">
        <v>26</v>
      </c>
      <c r="C36" s="461"/>
      <c r="D36" s="461"/>
      <c r="E36" s="485"/>
    </row>
    <row r="37" spans="1:5" s="482" customFormat="1" ht="12.75">
      <c r="A37" s="148">
        <v>30</v>
      </c>
      <c r="B37" s="149" t="s">
        <v>27</v>
      </c>
      <c r="C37" s="461">
        <v>4345</v>
      </c>
      <c r="D37" s="461">
        <v>3893</v>
      </c>
      <c r="E37" s="485">
        <v>3893</v>
      </c>
    </row>
    <row r="38" spans="1:5" s="482" customFormat="1" ht="12.75">
      <c r="A38" s="152">
        <v>31</v>
      </c>
      <c r="B38" s="149" t="s">
        <v>28</v>
      </c>
      <c r="C38" s="160"/>
      <c r="D38" s="160"/>
      <c r="E38" s="161"/>
    </row>
    <row r="39" spans="1:5" s="482" customFormat="1" ht="12.75">
      <c r="A39" s="148">
        <v>32</v>
      </c>
      <c r="B39" s="149" t="s">
        <v>29</v>
      </c>
      <c r="C39" s="461">
        <v>114084</v>
      </c>
      <c r="D39" s="461">
        <v>99802</v>
      </c>
      <c r="E39" s="485">
        <v>99802</v>
      </c>
    </row>
    <row r="40" spans="1:5" s="482" customFormat="1" ht="12.75">
      <c r="A40" s="152">
        <v>33</v>
      </c>
      <c r="B40" s="163" t="s">
        <v>30</v>
      </c>
      <c r="C40" s="160">
        <v>114084</v>
      </c>
      <c r="D40" s="160">
        <v>99802</v>
      </c>
      <c r="E40" s="161">
        <v>99802</v>
      </c>
    </row>
    <row r="41" spans="1:5" s="482" customFormat="1" ht="12.75">
      <c r="A41" s="148">
        <v>34</v>
      </c>
      <c r="B41" s="149" t="s">
        <v>32</v>
      </c>
      <c r="C41" s="461"/>
      <c r="D41" s="461"/>
      <c r="E41" s="485"/>
    </row>
    <row r="42" spans="1:5" s="482" customFormat="1" ht="13.5" thickBot="1">
      <c r="A42" s="152">
        <v>35</v>
      </c>
      <c r="B42" s="145" t="s">
        <v>33</v>
      </c>
      <c r="C42" s="160"/>
      <c r="D42" s="160"/>
      <c r="E42" s="161"/>
    </row>
    <row r="43" spans="1:5" s="482" customFormat="1" ht="21.75" thickBot="1">
      <c r="A43" s="156">
        <v>36</v>
      </c>
      <c r="B43" s="157" t="s">
        <v>34</v>
      </c>
      <c r="C43" s="486">
        <f>C31+C32+C33+C34+C35+C37+C38+C39+C41+C42</f>
        <v>184435</v>
      </c>
      <c r="D43" s="486">
        <f>D31+D32+D33+D34+D35+D37+D38+D39+D41+D42</f>
        <v>192336</v>
      </c>
      <c r="E43" s="487">
        <f>E31+E32+E33+E34+E35+E37+E38+E39+E41+E42</f>
        <v>195766</v>
      </c>
    </row>
    <row r="44" spans="1:5" s="482" customFormat="1" ht="12.75">
      <c r="A44" s="144">
        <v>37</v>
      </c>
      <c r="B44" s="145" t="s">
        <v>35</v>
      </c>
      <c r="C44" s="158"/>
      <c r="D44" s="158"/>
      <c r="E44" s="159"/>
    </row>
    <row r="45" spans="1:5" s="482" customFormat="1" ht="12.75">
      <c r="A45" s="148">
        <v>38</v>
      </c>
      <c r="B45" s="145" t="s">
        <v>36</v>
      </c>
      <c r="C45" s="461">
        <v>18936</v>
      </c>
      <c r="D45" s="461">
        <v>16101</v>
      </c>
      <c r="E45" s="485">
        <v>4537</v>
      </c>
    </row>
    <row r="46" spans="1:5" s="482" customFormat="1" ht="12.75">
      <c r="A46" s="148">
        <v>39</v>
      </c>
      <c r="B46" s="981" t="s">
        <v>1189</v>
      </c>
      <c r="C46" s="158"/>
      <c r="D46" s="158"/>
      <c r="E46" s="159"/>
    </row>
    <row r="47" spans="1:5" s="482" customFormat="1" ht="12.75">
      <c r="A47" s="144">
        <v>40</v>
      </c>
      <c r="B47" s="153" t="s">
        <v>37</v>
      </c>
      <c r="C47" s="158"/>
      <c r="D47" s="158"/>
      <c r="E47" s="159"/>
    </row>
    <row r="48" spans="1:5" s="482" customFormat="1" ht="13.5" thickBot="1">
      <c r="A48" s="152">
        <v>41</v>
      </c>
      <c r="B48" s="153" t="s">
        <v>38</v>
      </c>
      <c r="C48" s="160"/>
      <c r="D48" s="160"/>
      <c r="E48" s="161"/>
    </row>
    <row r="49" spans="1:5" s="482" customFormat="1" ht="13.5" thickBot="1">
      <c r="A49" s="156">
        <v>42</v>
      </c>
      <c r="B49" s="157" t="s">
        <v>1190</v>
      </c>
      <c r="C49" s="486">
        <f>SUM(C44:C45,C47:C48)</f>
        <v>18936</v>
      </c>
      <c r="D49" s="486">
        <f>SUM(D44:D45,D47:D48)</f>
        <v>16101</v>
      </c>
      <c r="E49" s="487">
        <f>SUM(E44:E45,E47:E48)</f>
        <v>4537</v>
      </c>
    </row>
    <row r="50" spans="1:5" s="117" customFormat="1" ht="15.75" thickBot="1">
      <c r="A50" s="982">
        <v>43</v>
      </c>
      <c r="B50" s="166" t="s">
        <v>1191</v>
      </c>
      <c r="C50" s="489">
        <f>C43+C49</f>
        <v>203371</v>
      </c>
      <c r="D50" s="489">
        <f>D43+D49</f>
        <v>208437</v>
      </c>
      <c r="E50" s="490">
        <f>E43+E49</f>
        <v>200303</v>
      </c>
    </row>
    <row r="51" spans="1:5" s="482" customFormat="1" ht="12.75">
      <c r="A51" s="144">
        <v>44</v>
      </c>
      <c r="B51" s="145" t="s">
        <v>873</v>
      </c>
      <c r="C51" s="158"/>
      <c r="D51" s="158"/>
      <c r="E51" s="159"/>
    </row>
    <row r="52" spans="1:5" s="482" customFormat="1" ht="12.75">
      <c r="A52" s="152">
        <v>45</v>
      </c>
      <c r="B52" s="149" t="s">
        <v>39</v>
      </c>
      <c r="C52" s="695"/>
      <c r="D52" s="695"/>
      <c r="E52" s="161"/>
    </row>
    <row r="53" spans="1:5" s="482" customFormat="1" ht="13.5" thickBot="1">
      <c r="A53" s="152">
        <v>46</v>
      </c>
      <c r="B53" s="153" t="s">
        <v>13</v>
      </c>
      <c r="C53" s="697"/>
      <c r="D53" s="697"/>
      <c r="E53" s="161"/>
    </row>
    <row r="54" spans="1:5" s="482" customFormat="1" ht="13.5" thickBot="1">
      <c r="A54" s="164">
        <v>47</v>
      </c>
      <c r="B54" s="165" t="s">
        <v>1192</v>
      </c>
      <c r="C54" s="486">
        <f>C50+C51+C52+C53</f>
        <v>203371</v>
      </c>
      <c r="D54" s="486">
        <f>D50+D51+D52+D53</f>
        <v>208437</v>
      </c>
      <c r="E54" s="488">
        <f>E50+E51+E52+E53</f>
        <v>200303</v>
      </c>
    </row>
    <row r="55" spans="1:5" s="482" customFormat="1" ht="21.75" thickBot="1">
      <c r="A55" s="698">
        <v>48</v>
      </c>
      <c r="B55" s="157" t="s">
        <v>1193</v>
      </c>
      <c r="C55" s="486">
        <f>C43-C20</f>
        <v>-12306</v>
      </c>
      <c r="D55" s="486">
        <f>D43-D20</f>
        <v>-9471</v>
      </c>
      <c r="E55" s="487">
        <f>E43-E20</f>
        <v>13908</v>
      </c>
    </row>
    <row r="56" spans="1:5" s="482" customFormat="1" ht="32.25" thickBot="1">
      <c r="A56" s="698">
        <v>49</v>
      </c>
      <c r="B56" s="157" t="s">
        <v>1194</v>
      </c>
      <c r="C56" s="486">
        <f>+C55+C51-C28</f>
        <v>-12306</v>
      </c>
      <c r="D56" s="486">
        <f>+D55+D51-D28</f>
        <v>-9471</v>
      </c>
      <c r="E56" s="487">
        <f>+E55+E51-E28</f>
        <v>13908</v>
      </c>
    </row>
    <row r="57" spans="1:5" s="482" customFormat="1" ht="13.5" thickBot="1">
      <c r="A57" s="698">
        <v>50</v>
      </c>
      <c r="B57" s="157" t="s">
        <v>1195</v>
      </c>
      <c r="C57" s="486">
        <f>+C49-C26</f>
        <v>12306</v>
      </c>
      <c r="D57" s="486">
        <f>+D49-D26</f>
        <v>9471</v>
      </c>
      <c r="E57" s="487">
        <f>+E49-E26</f>
        <v>-2397</v>
      </c>
    </row>
    <row r="58" spans="1:5" s="482" customFormat="1" ht="13.5" thickBot="1">
      <c r="A58" s="699">
        <v>52</v>
      </c>
      <c r="B58" s="166" t="s">
        <v>1196</v>
      </c>
      <c r="C58" s="696"/>
      <c r="D58" s="696"/>
      <c r="E58" s="490">
        <f>+E52+E53-E29</f>
        <v>0</v>
      </c>
    </row>
    <row r="59" ht="15.75">
      <c r="B59" s="491"/>
    </row>
  </sheetData>
  <sheetProtection sheet="1" objects="1" scenarios="1"/>
  <mergeCells count="8">
    <mergeCell ref="A5:A6"/>
    <mergeCell ref="B5:B6"/>
    <mergeCell ref="E5:E6"/>
    <mergeCell ref="C6:D6"/>
    <mergeCell ref="A1:E1"/>
    <mergeCell ref="A2:E2"/>
    <mergeCell ref="A3:E3"/>
    <mergeCell ref="A4:E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80" r:id="rId1"/>
  <headerFooter alignWithMargins="0">
    <oddHeader>&amp;R&amp;"Times New Roman CE,Félkövér dőlt"&amp;12 17.2. melléklet a ……/2012. (……)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6.875" style="257" customWidth="1"/>
    <col min="2" max="2" width="36.625" style="258" customWidth="1"/>
    <col min="3" max="5" width="10.875" style="257" customWidth="1"/>
    <col min="6" max="6" width="36.625" style="257" customWidth="1"/>
    <col min="7" max="9" width="10.875" style="257" customWidth="1"/>
    <col min="10" max="16384" width="9.375" style="257" customWidth="1"/>
  </cols>
  <sheetData>
    <row r="1" spans="2:9" ht="39.75" customHeight="1">
      <c r="B1" s="255" t="s">
        <v>1088</v>
      </c>
      <c r="C1" s="256"/>
      <c r="D1" s="256"/>
      <c r="E1" s="256"/>
      <c r="F1" s="256"/>
      <c r="G1" s="256"/>
      <c r="H1" s="256"/>
      <c r="I1" s="256"/>
    </row>
    <row r="2" ht="14.25" thickBot="1">
      <c r="I2" s="259" t="s">
        <v>883</v>
      </c>
    </row>
    <row r="3" spans="1:9" ht="18" customHeight="1" thickBot="1">
      <c r="A3" s="1039" t="s">
        <v>903</v>
      </c>
      <c r="B3" s="260" t="s">
        <v>859</v>
      </c>
      <c r="C3" s="261"/>
      <c r="D3" s="261"/>
      <c r="E3" s="261"/>
      <c r="F3" s="260" t="s">
        <v>874</v>
      </c>
      <c r="G3" s="261"/>
      <c r="H3" s="261"/>
      <c r="I3" s="262"/>
    </row>
    <row r="4" spans="1:9" s="266" customFormat="1" ht="35.25" customHeight="1" thickBot="1">
      <c r="A4" s="1040"/>
      <c r="B4" s="263" t="s">
        <v>884</v>
      </c>
      <c r="C4" s="264" t="s">
        <v>1162</v>
      </c>
      <c r="D4" s="264" t="s">
        <v>1163</v>
      </c>
      <c r="E4" s="264" t="s">
        <v>1164</v>
      </c>
      <c r="F4" s="263" t="s">
        <v>884</v>
      </c>
      <c r="G4" s="264" t="s">
        <v>1162</v>
      </c>
      <c r="H4" s="264" t="s">
        <v>1163</v>
      </c>
      <c r="I4" s="264" t="s">
        <v>1164</v>
      </c>
    </row>
    <row r="5" spans="1:9" s="266" customFormat="1" ht="13.5" thickBot="1">
      <c r="A5" s="433">
        <v>1</v>
      </c>
      <c r="B5" s="747">
        <v>2</v>
      </c>
      <c r="C5" s="748">
        <v>3</v>
      </c>
      <c r="D5" s="748">
        <v>4</v>
      </c>
      <c r="E5" s="748">
        <v>5</v>
      </c>
      <c r="F5" s="747">
        <v>6</v>
      </c>
      <c r="G5" s="748">
        <v>7</v>
      </c>
      <c r="H5" s="748">
        <v>8</v>
      </c>
      <c r="I5" s="749">
        <v>9</v>
      </c>
    </row>
    <row r="6" spans="1:9" ht="12.75" customHeight="1">
      <c r="A6" s="730" t="s">
        <v>811</v>
      </c>
      <c r="B6" s="700" t="s">
        <v>885</v>
      </c>
      <c r="C6" s="267">
        <v>23244</v>
      </c>
      <c r="D6" s="267">
        <v>15992</v>
      </c>
      <c r="E6" s="267">
        <v>14518</v>
      </c>
      <c r="F6" s="700" t="s">
        <v>886</v>
      </c>
      <c r="G6" s="267">
        <v>90156</v>
      </c>
      <c r="H6" s="267">
        <v>62221</v>
      </c>
      <c r="I6" s="88">
        <v>60996</v>
      </c>
    </row>
    <row r="7" spans="1:9" ht="12.75" customHeight="1">
      <c r="A7" s="731" t="s">
        <v>812</v>
      </c>
      <c r="B7" s="270" t="s">
        <v>925</v>
      </c>
      <c r="C7" s="268">
        <v>38297</v>
      </c>
      <c r="D7" s="268">
        <v>37019</v>
      </c>
      <c r="E7" s="268">
        <v>37162</v>
      </c>
      <c r="F7" s="270" t="s">
        <v>887</v>
      </c>
      <c r="G7" s="268">
        <v>17907</v>
      </c>
      <c r="H7" s="268">
        <v>14800</v>
      </c>
      <c r="I7" s="80">
        <v>14435</v>
      </c>
    </row>
    <row r="8" spans="1:9" ht="12.75" customHeight="1">
      <c r="A8" s="731" t="s">
        <v>813</v>
      </c>
      <c r="B8" s="270" t="s">
        <v>919</v>
      </c>
      <c r="C8" s="268">
        <v>133371</v>
      </c>
      <c r="D8" s="268">
        <v>99802</v>
      </c>
      <c r="E8" s="268">
        <v>99802</v>
      </c>
      <c r="F8" s="270" t="s">
        <v>888</v>
      </c>
      <c r="G8" s="268">
        <v>30137</v>
      </c>
      <c r="H8" s="268">
        <v>41157</v>
      </c>
      <c r="I8" s="80">
        <v>31661</v>
      </c>
    </row>
    <row r="9" spans="1:9" ht="12.75" customHeight="1">
      <c r="A9" s="731" t="s">
        <v>814</v>
      </c>
      <c r="B9" s="701" t="s">
        <v>1005</v>
      </c>
      <c r="C9" s="268">
        <v>9220</v>
      </c>
      <c r="D9" s="268">
        <v>36431</v>
      </c>
      <c r="E9" s="268">
        <v>41230</v>
      </c>
      <c r="F9" s="702" t="s">
        <v>923</v>
      </c>
      <c r="G9" s="268">
        <v>3541</v>
      </c>
      <c r="H9" s="268">
        <v>2470</v>
      </c>
      <c r="I9" s="80">
        <v>2563</v>
      </c>
    </row>
    <row r="10" spans="1:9" ht="12.75" customHeight="1">
      <c r="A10" s="731" t="s">
        <v>815</v>
      </c>
      <c r="B10" s="270" t="s">
        <v>926</v>
      </c>
      <c r="C10" s="268"/>
      <c r="D10" s="268"/>
      <c r="E10" s="268"/>
      <c r="F10" s="270" t="s">
        <v>992</v>
      </c>
      <c r="G10" s="268"/>
      <c r="H10" s="268"/>
      <c r="I10" s="80"/>
    </row>
    <row r="11" spans="1:9" ht="12.75" customHeight="1">
      <c r="A11" s="731" t="s">
        <v>816</v>
      </c>
      <c r="B11" s="270" t="s">
        <v>872</v>
      </c>
      <c r="C11" s="268"/>
      <c r="D11" s="268"/>
      <c r="E11" s="269"/>
      <c r="F11" s="270" t="s">
        <v>1006</v>
      </c>
      <c r="G11" s="268">
        <v>17978</v>
      </c>
      <c r="H11" s="268">
        <v>7476</v>
      </c>
      <c r="I11" s="80">
        <v>6541</v>
      </c>
    </row>
    <row r="12" spans="1:9" ht="12.75" customHeight="1">
      <c r="A12" s="731" t="s">
        <v>817</v>
      </c>
      <c r="B12" s="270" t="s">
        <v>1089</v>
      </c>
      <c r="C12" s="268"/>
      <c r="D12" s="268"/>
      <c r="E12" s="268"/>
      <c r="F12" s="270" t="s">
        <v>1137</v>
      </c>
      <c r="G12" s="268"/>
      <c r="H12" s="268"/>
      <c r="I12" s="80"/>
    </row>
    <row r="13" spans="1:9" ht="12.75" customHeight="1">
      <c r="A13" s="731" t="s">
        <v>818</v>
      </c>
      <c r="B13" s="270" t="s">
        <v>1090</v>
      </c>
      <c r="C13" s="268"/>
      <c r="D13" s="268"/>
      <c r="E13" s="268"/>
      <c r="F13" s="270" t="s">
        <v>1007</v>
      </c>
      <c r="G13" s="268">
        <v>31954</v>
      </c>
      <c r="H13" s="268">
        <v>66253</v>
      </c>
      <c r="I13" s="80">
        <v>58280</v>
      </c>
    </row>
    <row r="14" spans="1:9" ht="12.75" customHeight="1">
      <c r="A14" s="731" t="s">
        <v>819</v>
      </c>
      <c r="B14" s="769"/>
      <c r="C14" s="268"/>
      <c r="D14" s="268"/>
      <c r="E14" s="269"/>
      <c r="F14" s="270" t="s">
        <v>845</v>
      </c>
      <c r="G14" s="268"/>
      <c r="H14" s="268"/>
      <c r="I14" s="80"/>
    </row>
    <row r="15" spans="1:9" ht="12.75" customHeight="1">
      <c r="A15" s="731" t="s">
        <v>820</v>
      </c>
      <c r="B15" s="270"/>
      <c r="C15" s="268"/>
      <c r="D15" s="268"/>
      <c r="E15" s="268"/>
      <c r="F15" s="270" t="s">
        <v>995</v>
      </c>
      <c r="G15" s="268"/>
      <c r="H15" s="268"/>
      <c r="I15" s="80"/>
    </row>
    <row r="16" spans="1:9" ht="12.75" customHeight="1">
      <c r="A16" s="731" t="s">
        <v>821</v>
      </c>
      <c r="B16" s="270"/>
      <c r="C16" s="268"/>
      <c r="D16" s="268"/>
      <c r="E16" s="268"/>
      <c r="F16" s="270" t="s">
        <v>1091</v>
      </c>
      <c r="G16" s="268">
        <v>1796</v>
      </c>
      <c r="H16" s="268">
        <v>2800</v>
      </c>
      <c r="I16" s="80">
        <v>953</v>
      </c>
    </row>
    <row r="17" spans="1:9" ht="12.75" customHeight="1" thickBot="1">
      <c r="A17" s="731" t="s">
        <v>822</v>
      </c>
      <c r="B17" s="289"/>
      <c r="C17" s="271"/>
      <c r="D17" s="271"/>
      <c r="E17" s="271"/>
      <c r="F17" s="270" t="s">
        <v>846</v>
      </c>
      <c r="G17" s="271"/>
      <c r="H17" s="271"/>
      <c r="I17" s="85"/>
    </row>
    <row r="18" spans="1:9" ht="13.5" thickBot="1">
      <c r="A18" s="732" t="s">
        <v>823</v>
      </c>
      <c r="B18" s="733" t="s">
        <v>6</v>
      </c>
      <c r="C18" s="666">
        <f>SUM(C6:C17)</f>
        <v>204132</v>
      </c>
      <c r="D18" s="666">
        <f>SUM(D6:D17)</f>
        <v>189244</v>
      </c>
      <c r="E18" s="666">
        <f>SUM(E6:E17)</f>
        <v>192712</v>
      </c>
      <c r="F18" s="783" t="s">
        <v>7</v>
      </c>
      <c r="G18" s="666">
        <f>SUM(G6:G17)</f>
        <v>193469</v>
      </c>
      <c r="H18" s="666">
        <f>SUM(H6:H17)</f>
        <v>197177</v>
      </c>
      <c r="I18" s="752">
        <f>SUM(I6:I17)</f>
        <v>175429</v>
      </c>
    </row>
    <row r="19" spans="1:9" ht="12.75" customHeight="1">
      <c r="A19" s="784" t="s">
        <v>824</v>
      </c>
      <c r="B19" s="785" t="s">
        <v>1092</v>
      </c>
      <c r="C19" s="938"/>
      <c r="D19" s="938">
        <v>1695</v>
      </c>
      <c r="E19" s="938">
        <v>1695</v>
      </c>
      <c r="F19" s="703" t="s">
        <v>1073</v>
      </c>
      <c r="G19" s="941">
        <v>4282</v>
      </c>
      <c r="H19" s="941">
        <v>5434</v>
      </c>
      <c r="I19" s="943">
        <v>5738</v>
      </c>
    </row>
    <row r="20" spans="1:9" ht="12.75" customHeight="1">
      <c r="A20" s="786" t="s">
        <v>825</v>
      </c>
      <c r="B20" s="787" t="s">
        <v>1093</v>
      </c>
      <c r="C20" s="939"/>
      <c r="D20" s="939"/>
      <c r="E20" s="939"/>
      <c r="F20" s="703" t="s">
        <v>1074</v>
      </c>
      <c r="G20" s="940"/>
      <c r="H20" s="940"/>
      <c r="I20" s="944"/>
    </row>
    <row r="21" spans="1:9" ht="12.75" customHeight="1">
      <c r="A21" s="788" t="s">
        <v>826</v>
      </c>
      <c r="B21" s="703" t="s">
        <v>36</v>
      </c>
      <c r="C21" s="940"/>
      <c r="D21" s="940">
        <v>16101</v>
      </c>
      <c r="E21" s="940">
        <v>4537</v>
      </c>
      <c r="F21" s="703" t="s">
        <v>1075</v>
      </c>
      <c r="G21" s="940"/>
      <c r="H21" s="940"/>
      <c r="I21" s="944"/>
    </row>
    <row r="22" spans="1:9" ht="12.75" customHeight="1">
      <c r="A22" s="788" t="s">
        <v>827</v>
      </c>
      <c r="B22" s="703" t="s">
        <v>1059</v>
      </c>
      <c r="C22" s="940">
        <v>4057</v>
      </c>
      <c r="D22" s="940"/>
      <c r="E22" s="940"/>
      <c r="F22" s="703" t="s">
        <v>1094</v>
      </c>
      <c r="G22" s="940"/>
      <c r="H22" s="940"/>
      <c r="I22" s="944"/>
    </row>
    <row r="23" spans="1:9" ht="12.75" customHeight="1">
      <c r="A23" s="788" t="s">
        <v>828</v>
      </c>
      <c r="B23" s="703" t="s">
        <v>35</v>
      </c>
      <c r="C23" s="940"/>
      <c r="D23" s="940"/>
      <c r="E23" s="940"/>
      <c r="F23" s="789" t="s">
        <v>1095</v>
      </c>
      <c r="G23" s="940"/>
      <c r="H23" s="940"/>
      <c r="I23" s="944"/>
    </row>
    <row r="24" spans="1:9" ht="12.75" customHeight="1">
      <c r="A24" s="788" t="s">
        <v>829</v>
      </c>
      <c r="B24" s="703" t="s">
        <v>1096</v>
      </c>
      <c r="C24" s="940"/>
      <c r="D24" s="940"/>
      <c r="E24" s="940"/>
      <c r="F24" s="703" t="s">
        <v>1097</v>
      </c>
      <c r="G24" s="940"/>
      <c r="H24" s="940"/>
      <c r="I24" s="944"/>
    </row>
    <row r="25" spans="1:9" ht="12.75" customHeight="1">
      <c r="A25" s="790" t="s">
        <v>830</v>
      </c>
      <c r="B25" s="789" t="s">
        <v>1098</v>
      </c>
      <c r="C25" s="941"/>
      <c r="D25" s="941"/>
      <c r="E25" s="941"/>
      <c r="F25" s="700" t="s">
        <v>1099</v>
      </c>
      <c r="G25" s="941"/>
      <c r="H25" s="941"/>
      <c r="I25" s="943"/>
    </row>
    <row r="26" spans="1:9" ht="12.75" customHeight="1">
      <c r="A26" s="788" t="s">
        <v>831</v>
      </c>
      <c r="B26" s="703" t="s">
        <v>1100</v>
      </c>
      <c r="C26" s="940"/>
      <c r="D26" s="940"/>
      <c r="E26" s="940"/>
      <c r="F26" s="270" t="s">
        <v>1101</v>
      </c>
      <c r="G26" s="940"/>
      <c r="H26" s="940"/>
      <c r="I26" s="944"/>
    </row>
    <row r="27" spans="1:9" ht="12.75" customHeight="1">
      <c r="A27" s="730" t="s">
        <v>832</v>
      </c>
      <c r="B27" s="700" t="s">
        <v>1102</v>
      </c>
      <c r="C27" s="267"/>
      <c r="D27" s="267"/>
      <c r="E27" s="267"/>
      <c r="F27" s="700" t="s">
        <v>96</v>
      </c>
      <c r="G27" s="791">
        <v>-3942</v>
      </c>
      <c r="H27" s="791"/>
      <c r="I27" s="792">
        <v>11501</v>
      </c>
    </row>
    <row r="28" spans="1:9" ht="12.75" customHeight="1">
      <c r="A28" s="734" t="s">
        <v>833</v>
      </c>
      <c r="B28" s="289" t="s">
        <v>1103</v>
      </c>
      <c r="C28" s="271"/>
      <c r="D28" s="271"/>
      <c r="E28" s="271"/>
      <c r="F28" s="289"/>
      <c r="G28" s="793"/>
      <c r="H28" s="793"/>
      <c r="I28" s="794"/>
    </row>
    <row r="29" spans="1:9" ht="12.75" customHeight="1" thickBot="1">
      <c r="A29" s="735" t="s">
        <v>834</v>
      </c>
      <c r="B29" s="273" t="s">
        <v>8</v>
      </c>
      <c r="C29" s="736">
        <v>-13032</v>
      </c>
      <c r="D29" s="736"/>
      <c r="E29" s="942"/>
      <c r="F29" s="273"/>
      <c r="G29" s="795"/>
      <c r="H29" s="795"/>
      <c r="I29" s="945"/>
    </row>
    <row r="30" spans="1:9" ht="13.5" thickBot="1">
      <c r="A30" s="732" t="s">
        <v>835</v>
      </c>
      <c r="B30" s="733" t="s">
        <v>1104</v>
      </c>
      <c r="C30" s="666">
        <f>SUM(C21:C29)</f>
        <v>-8975</v>
      </c>
      <c r="D30" s="666">
        <f>SUM(D21:D29)</f>
        <v>16101</v>
      </c>
      <c r="E30" s="666">
        <f>SUM(E21:E29)</f>
        <v>4537</v>
      </c>
      <c r="F30" s="733" t="s">
        <v>161</v>
      </c>
      <c r="G30" s="666">
        <f>SUM(G19:G29)</f>
        <v>340</v>
      </c>
      <c r="H30" s="666">
        <f>SUM(H19:H29)</f>
        <v>5434</v>
      </c>
      <c r="I30" s="752">
        <f>SUM(I19:I29)</f>
        <v>17239</v>
      </c>
    </row>
    <row r="31" spans="1:9" ht="13.5" thickBot="1">
      <c r="A31" s="732" t="s">
        <v>836</v>
      </c>
      <c r="B31" s="737" t="s">
        <v>1105</v>
      </c>
      <c r="C31" s="666">
        <f>+C18+C19+C20+C30</f>
        <v>195157</v>
      </c>
      <c r="D31" s="666">
        <f>+D18+D19+D20+D30</f>
        <v>207040</v>
      </c>
      <c r="E31" s="666">
        <f>+E18+E19+E20+E30</f>
        <v>198944</v>
      </c>
      <c r="F31" s="737" t="s">
        <v>1106</v>
      </c>
      <c r="G31" s="666">
        <f>+G18+G30</f>
        <v>193809</v>
      </c>
      <c r="H31" s="666">
        <f>+H18+H30</f>
        <v>202611</v>
      </c>
      <c r="I31" s="752">
        <f>+I18+I30</f>
        <v>192668</v>
      </c>
    </row>
    <row r="32" spans="1:9" ht="13.5" thickBot="1">
      <c r="A32" s="732" t="s">
        <v>837</v>
      </c>
      <c r="B32" s="210" t="s">
        <v>160</v>
      </c>
      <c r="C32" s="754" t="str">
        <f>IF(((G18-C18)&gt;0),G18-C18,"----")</f>
        <v>----</v>
      </c>
      <c r="D32" s="754">
        <f>IF(((H18-D18)&gt;0),H18-D18,"----")</f>
        <v>7933</v>
      </c>
      <c r="E32" s="754" t="str">
        <f>IF(((I18-E18)&gt;0),I18-E18,"----")</f>
        <v>----</v>
      </c>
      <c r="F32" s="800" t="s">
        <v>159</v>
      </c>
      <c r="G32" s="796">
        <f>IF(((C18-G18)&gt;0),C18-G18,"----")</f>
        <v>10663</v>
      </c>
      <c r="H32" s="796" t="str">
        <f>IF(((D18-H18)&gt;0),D18-H18,"----")</f>
        <v>----</v>
      </c>
      <c r="I32" s="797">
        <f>IF(((E18-I18)&gt;0),E18-I18,"----")</f>
        <v>17283</v>
      </c>
    </row>
  </sheetData>
  <sheetProtection sheet="1" objects="1" scenarios="1"/>
  <mergeCells count="1">
    <mergeCell ref="A3:A4"/>
  </mergeCells>
  <printOptions horizontalCentered="1"/>
  <pageMargins left="0.7874015748031497" right="0.7874015748031497" top="0.86" bottom="0.88" header="0.62" footer="0.69"/>
  <pageSetup horizontalDpi="600" verticalDpi="600" orientation="landscape" paperSize="9" scale="95" r:id="rId1"/>
  <headerFooter alignWithMargins="0">
    <oddHeader>&amp;R&amp;"Times New Roman CE,Félkövér dőlt"&amp;11 2.1. melléklet a ......../2012. (........) önkormányzati rendelethez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6.50390625" style="445" customWidth="1"/>
    <col min="2" max="2" width="49.50390625" style="127" customWidth="1"/>
    <col min="3" max="3" width="16.00390625" style="445" customWidth="1"/>
    <col min="4" max="4" width="14.875" style="445" customWidth="1"/>
    <col min="5" max="6" width="16.00390625" style="445" customWidth="1"/>
    <col min="7" max="7" width="14.00390625" style="445" customWidth="1"/>
    <col min="8" max="8" width="16.00390625" style="445" customWidth="1"/>
    <col min="9" max="16384" width="9.375" style="445" customWidth="1"/>
  </cols>
  <sheetData>
    <row r="1" spans="1:8" s="167" customFormat="1" ht="25.5" customHeight="1">
      <c r="A1" s="1142" t="s">
        <v>1291</v>
      </c>
      <c r="B1" s="1142"/>
      <c r="C1" s="1142"/>
      <c r="D1" s="1142"/>
      <c r="E1" s="1142"/>
      <c r="F1" s="1142"/>
      <c r="G1" s="1142"/>
      <c r="H1" s="1142"/>
    </row>
    <row r="2" spans="1:8" s="492" customFormat="1" ht="18" customHeight="1">
      <c r="A2" s="1133" t="s">
        <v>78</v>
      </c>
      <c r="B2" s="1133"/>
      <c r="C2" s="1133"/>
      <c r="D2" s="1133"/>
      <c r="E2" s="1133"/>
      <c r="F2" s="1133"/>
      <c r="G2" s="1133"/>
      <c r="H2" s="1133"/>
    </row>
    <row r="3" spans="1:8" s="167" customFormat="1" ht="16.5" customHeight="1">
      <c r="A3" s="1143" t="s">
        <v>1184</v>
      </c>
      <c r="B3" s="1143"/>
      <c r="C3" s="1143"/>
      <c r="D3" s="1143"/>
      <c r="E3" s="1143"/>
      <c r="F3" s="1143"/>
      <c r="G3" s="1143"/>
      <c r="H3" s="1143"/>
    </row>
    <row r="4" spans="1:8" s="127" customFormat="1" ht="13.5" customHeight="1" thickBot="1">
      <c r="A4" s="1145" t="s">
        <v>854</v>
      </c>
      <c r="B4" s="1145"/>
      <c r="C4" s="1145"/>
      <c r="D4" s="1145"/>
      <c r="E4" s="1145"/>
      <c r="F4" s="1145"/>
      <c r="G4" s="1145"/>
      <c r="H4" s="1145"/>
    </row>
    <row r="5" spans="1:8" ht="54" customHeight="1" thickBot="1">
      <c r="A5" s="905" t="s">
        <v>809</v>
      </c>
      <c r="B5" s="989" t="s">
        <v>884</v>
      </c>
      <c r="C5" s="911" t="s">
        <v>45</v>
      </c>
      <c r="D5" s="911" t="s">
        <v>46</v>
      </c>
      <c r="E5" s="912" t="s">
        <v>47</v>
      </c>
      <c r="F5" s="911" t="s">
        <v>48</v>
      </c>
      <c r="G5" s="911" t="s">
        <v>46</v>
      </c>
      <c r="H5" s="912" t="s">
        <v>49</v>
      </c>
    </row>
    <row r="6" spans="1:8" s="482" customFormat="1" ht="18" customHeight="1">
      <c r="A6" s="493">
        <v>1</v>
      </c>
      <c r="B6" s="494" t="s">
        <v>79</v>
      </c>
      <c r="C6" s="495">
        <v>262</v>
      </c>
      <c r="D6" s="496"/>
      <c r="E6" s="497">
        <f>D6+C6</f>
        <v>262</v>
      </c>
      <c r="F6" s="498">
        <v>292</v>
      </c>
      <c r="G6" s="496"/>
      <c r="H6" s="499">
        <f>G6+F6</f>
        <v>292</v>
      </c>
    </row>
    <row r="7" spans="1:8" s="482" customFormat="1" ht="25.5" customHeight="1">
      <c r="A7" s="148">
        <v>2</v>
      </c>
      <c r="B7" s="500" t="s">
        <v>612</v>
      </c>
      <c r="C7" s="150">
        <v>-4057</v>
      </c>
      <c r="D7" s="501"/>
      <c r="E7" s="502">
        <f>D7+C7</f>
        <v>-4057</v>
      </c>
      <c r="F7" s="503"/>
      <c r="G7" s="501"/>
      <c r="H7" s="504">
        <f>G7+F7</f>
        <v>0</v>
      </c>
    </row>
    <row r="8" spans="1:8" s="482" customFormat="1" ht="22.5">
      <c r="A8" s="148">
        <v>3</v>
      </c>
      <c r="B8" s="500" t="s">
        <v>613</v>
      </c>
      <c r="C8" s="150">
        <v>158</v>
      </c>
      <c r="D8" s="501"/>
      <c r="E8" s="502">
        <f>D8+C8</f>
        <v>158</v>
      </c>
      <c r="F8" s="503">
        <v>11638</v>
      </c>
      <c r="G8" s="501"/>
      <c r="H8" s="504">
        <f>G8+F8</f>
        <v>11638</v>
      </c>
    </row>
    <row r="9" spans="1:8" s="482" customFormat="1" ht="18" customHeight="1">
      <c r="A9" s="148">
        <v>4</v>
      </c>
      <c r="B9" s="500" t="s">
        <v>80</v>
      </c>
      <c r="C9" s="150"/>
      <c r="D9" s="501"/>
      <c r="E9" s="502">
        <f>D9+C9</f>
        <v>0</v>
      </c>
      <c r="F9" s="503"/>
      <c r="G9" s="501"/>
      <c r="H9" s="504">
        <f>G9+F9</f>
        <v>0</v>
      </c>
    </row>
    <row r="10" spans="1:8" s="482" customFormat="1" ht="23.25" thickBot="1">
      <c r="A10" s="896">
        <v>5</v>
      </c>
      <c r="B10" s="903" t="s">
        <v>614</v>
      </c>
      <c r="C10" s="898"/>
      <c r="D10" s="899"/>
      <c r="E10" s="900"/>
      <c r="F10" s="901"/>
      <c r="G10" s="899"/>
      <c r="H10" s="902"/>
    </row>
    <row r="11" spans="1:9" s="125" customFormat="1" ht="18" customHeight="1" thickBot="1">
      <c r="A11" s="156">
        <v>6</v>
      </c>
      <c r="B11" s="168" t="s">
        <v>615</v>
      </c>
      <c r="C11" s="510">
        <f aca="true" t="shared" si="0" ref="C11:H11">+C6+C7+C8-C9-C10</f>
        <v>-3637</v>
      </c>
      <c r="D11" s="510">
        <f t="shared" si="0"/>
        <v>0</v>
      </c>
      <c r="E11" s="510">
        <f t="shared" si="0"/>
        <v>-3637</v>
      </c>
      <c r="F11" s="510">
        <f t="shared" si="0"/>
        <v>11930</v>
      </c>
      <c r="G11" s="510">
        <f t="shared" si="0"/>
        <v>0</v>
      </c>
      <c r="H11" s="983">
        <f t="shared" si="0"/>
        <v>11930</v>
      </c>
      <c r="I11" s="987"/>
    </row>
    <row r="12" spans="1:9" s="482" customFormat="1" ht="18" customHeight="1">
      <c r="A12" s="144">
        <v>7</v>
      </c>
      <c r="B12" s="511" t="s">
        <v>81</v>
      </c>
      <c r="C12" s="146">
        <v>-15</v>
      </c>
      <c r="D12" s="512"/>
      <c r="E12" s="513">
        <f>D12+C12</f>
        <v>-15</v>
      </c>
      <c r="F12" s="514">
        <v>664</v>
      </c>
      <c r="G12" s="512"/>
      <c r="H12" s="515">
        <f>G12+F12</f>
        <v>664</v>
      </c>
      <c r="I12" s="988"/>
    </row>
    <row r="13" spans="1:9" s="482" customFormat="1" ht="18" customHeight="1" thickBot="1">
      <c r="A13" s="152">
        <v>8</v>
      </c>
      <c r="B13" s="505" t="s">
        <v>82</v>
      </c>
      <c r="C13" s="154"/>
      <c r="D13" s="506"/>
      <c r="E13" s="507">
        <f>D13+C13</f>
        <v>0</v>
      </c>
      <c r="F13" s="508"/>
      <c r="G13" s="506"/>
      <c r="H13" s="509">
        <f>G13+F13</f>
        <v>0</v>
      </c>
      <c r="I13" s="988"/>
    </row>
    <row r="14" spans="1:9" s="482" customFormat="1" ht="27" customHeight="1" thickBot="1">
      <c r="A14" s="698">
        <v>9</v>
      </c>
      <c r="B14" s="904" t="s">
        <v>616</v>
      </c>
      <c r="C14" s="954">
        <f aca="true" t="shared" si="1" ref="C14:H14">+C11+C12+C13</f>
        <v>-3652</v>
      </c>
      <c r="D14" s="954">
        <f t="shared" si="1"/>
        <v>0</v>
      </c>
      <c r="E14" s="954">
        <f t="shared" si="1"/>
        <v>-3652</v>
      </c>
      <c r="F14" s="954">
        <f t="shared" si="1"/>
        <v>12594</v>
      </c>
      <c r="G14" s="954">
        <f t="shared" si="1"/>
        <v>0</v>
      </c>
      <c r="H14" s="984">
        <f t="shared" si="1"/>
        <v>12594</v>
      </c>
      <c r="I14" s="988"/>
    </row>
    <row r="15" spans="1:9" s="482" customFormat="1" ht="28.5" customHeight="1">
      <c r="A15" s="493">
        <v>10</v>
      </c>
      <c r="B15" s="986" t="s">
        <v>617</v>
      </c>
      <c r="C15" s="495"/>
      <c r="D15" s="496"/>
      <c r="E15" s="497">
        <f>D15+C15</f>
        <v>0</v>
      </c>
      <c r="F15" s="498"/>
      <c r="G15" s="496"/>
      <c r="H15" s="499">
        <f>G15+F15</f>
        <v>0</v>
      </c>
      <c r="I15" s="988"/>
    </row>
    <row r="16" spans="1:9" s="482" customFormat="1" ht="28.5" customHeight="1" thickBot="1">
      <c r="A16" s="896">
        <v>11</v>
      </c>
      <c r="B16" s="897" t="s">
        <v>83</v>
      </c>
      <c r="C16" s="898"/>
      <c r="D16" s="899"/>
      <c r="E16" s="900"/>
      <c r="F16" s="901"/>
      <c r="G16" s="899"/>
      <c r="H16" s="902"/>
      <c r="I16" s="988"/>
    </row>
    <row r="17" spans="1:9" s="125" customFormat="1" ht="18" customHeight="1" thickBot="1">
      <c r="A17" s="156">
        <v>12</v>
      </c>
      <c r="B17" s="168" t="s">
        <v>618</v>
      </c>
      <c r="C17" s="448">
        <f aca="true" t="shared" si="2" ref="C17:H17">+C14+C15+C16</f>
        <v>-3652</v>
      </c>
      <c r="D17" s="448">
        <f t="shared" si="2"/>
        <v>0</v>
      </c>
      <c r="E17" s="448">
        <f t="shared" si="2"/>
        <v>-3652</v>
      </c>
      <c r="F17" s="448">
        <f t="shared" si="2"/>
        <v>12594</v>
      </c>
      <c r="G17" s="448">
        <f t="shared" si="2"/>
        <v>0</v>
      </c>
      <c r="H17" s="985">
        <f t="shared" si="2"/>
        <v>12594</v>
      </c>
      <c r="I17" s="987"/>
    </row>
    <row r="18" spans="1:9" s="482" customFormat="1" ht="33.75">
      <c r="A18" s="144">
        <v>13</v>
      </c>
      <c r="B18" s="516" t="s">
        <v>1197</v>
      </c>
      <c r="C18" s="146"/>
      <c r="D18" s="512"/>
      <c r="E18" s="513">
        <f>D18+C18</f>
        <v>0</v>
      </c>
      <c r="F18" s="514"/>
      <c r="G18" s="512"/>
      <c r="H18" s="515">
        <f>G18+F18</f>
        <v>0</v>
      </c>
      <c r="I18" s="988"/>
    </row>
    <row r="19" spans="1:8" s="482" customFormat="1" ht="18" customHeight="1">
      <c r="A19" s="148">
        <v>14</v>
      </c>
      <c r="B19" s="500" t="s">
        <v>84</v>
      </c>
      <c r="C19" s="150"/>
      <c r="D19" s="501"/>
      <c r="E19" s="502">
        <f>D19+C19</f>
        <v>0</v>
      </c>
      <c r="F19" s="503">
        <v>4057</v>
      </c>
      <c r="G19" s="501"/>
      <c r="H19" s="504">
        <f>G19+F19</f>
        <v>4057</v>
      </c>
    </row>
    <row r="20" spans="1:8" s="482" customFormat="1" ht="18" customHeight="1" thickBot="1">
      <c r="A20" s="517">
        <v>15</v>
      </c>
      <c r="B20" s="518" t="s">
        <v>85</v>
      </c>
      <c r="C20" s="519"/>
      <c r="D20" s="520"/>
      <c r="E20" s="521">
        <f>D20+C20</f>
        <v>0</v>
      </c>
      <c r="F20" s="522">
        <v>8537</v>
      </c>
      <c r="G20" s="520"/>
      <c r="H20" s="523">
        <f>G20+F20</f>
        <v>8537</v>
      </c>
    </row>
    <row r="25" ht="12.75">
      <c r="B25" s="445"/>
    </row>
    <row r="26" ht="12.75" customHeight="1">
      <c r="B26" s="445"/>
    </row>
    <row r="27" ht="12.75">
      <c r="B27" s="445"/>
    </row>
    <row r="28" ht="12.75">
      <c r="B28" s="445"/>
    </row>
    <row r="29" ht="12.75">
      <c r="B29" s="445"/>
    </row>
  </sheetData>
  <sheetProtection/>
  <mergeCells count="4">
    <mergeCell ref="A1:H1"/>
    <mergeCell ref="A2:H2"/>
    <mergeCell ref="A3:H3"/>
    <mergeCell ref="A4:H4"/>
  </mergeCells>
  <printOptions horizontalCentered="1"/>
  <pageMargins left="0.7874015748031497" right="0.880729166666666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17.3. melléklet a ……/2012. (……)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5.625" style="445" customWidth="1"/>
    <col min="2" max="2" width="62.375" style="127" customWidth="1"/>
    <col min="3" max="3" width="16.375" style="445" customWidth="1"/>
    <col min="4" max="4" width="12.875" style="445" customWidth="1"/>
    <col min="5" max="5" width="16.00390625" style="445" customWidth="1"/>
    <col min="6" max="6" width="14.875" style="445" customWidth="1"/>
    <col min="7" max="7" width="12.875" style="445" customWidth="1"/>
    <col min="8" max="8" width="16.00390625" style="445" customWidth="1"/>
    <col min="9" max="16384" width="9.375" style="445" customWidth="1"/>
  </cols>
  <sheetData>
    <row r="1" spans="1:8" s="169" customFormat="1" ht="37.5" customHeight="1">
      <c r="A1" s="1131" t="s">
        <v>86</v>
      </c>
      <c r="B1" s="1131"/>
      <c r="C1" s="1131"/>
      <c r="D1" s="1131"/>
      <c r="E1" s="1131"/>
      <c r="F1" s="1131"/>
      <c r="G1" s="1131"/>
      <c r="H1" s="1131"/>
    </row>
    <row r="2" spans="1:8" s="169" customFormat="1" ht="20.25" customHeight="1">
      <c r="A2" s="1133" t="s">
        <v>162</v>
      </c>
      <c r="B2" s="1133"/>
      <c r="C2" s="1133"/>
      <c r="D2" s="1133"/>
      <c r="E2" s="1133"/>
      <c r="F2" s="1133"/>
      <c r="G2" s="1133"/>
      <c r="H2" s="1133"/>
    </row>
    <row r="3" spans="1:8" s="169" customFormat="1" ht="18.75" customHeight="1">
      <c r="A3" s="1146" t="s">
        <v>1184</v>
      </c>
      <c r="B3" s="1146"/>
      <c r="C3" s="1146"/>
      <c r="D3" s="1146"/>
      <c r="E3" s="1146"/>
      <c r="F3" s="1146"/>
      <c r="G3" s="1146"/>
      <c r="H3" s="1146"/>
    </row>
    <row r="4" spans="1:8" s="127" customFormat="1" ht="13.5" customHeight="1" thickBot="1">
      <c r="A4" s="1145" t="s">
        <v>854</v>
      </c>
      <c r="B4" s="1145"/>
      <c r="C4" s="1145"/>
      <c r="D4" s="1145"/>
      <c r="E4" s="1145"/>
      <c r="F4" s="1145"/>
      <c r="G4" s="1145"/>
      <c r="H4" s="1145"/>
    </row>
    <row r="5" spans="1:8" ht="49.5" customHeight="1" thickBot="1">
      <c r="A5" s="905" t="s">
        <v>809</v>
      </c>
      <c r="B5" s="906" t="s">
        <v>884</v>
      </c>
      <c r="C5" s="910" t="s">
        <v>45</v>
      </c>
      <c r="D5" s="911" t="s">
        <v>46</v>
      </c>
      <c r="E5" s="912" t="s">
        <v>47</v>
      </c>
      <c r="F5" s="915" t="s">
        <v>48</v>
      </c>
      <c r="G5" s="911" t="s">
        <v>46</v>
      </c>
      <c r="H5" s="912" t="s">
        <v>49</v>
      </c>
    </row>
    <row r="6" spans="1:8" s="482" customFormat="1" ht="24" customHeight="1">
      <c r="A6" s="907">
        <v>1</v>
      </c>
      <c r="B6" s="908" t="s">
        <v>619</v>
      </c>
      <c r="C6" s="524" t="s">
        <v>1241</v>
      </c>
      <c r="D6" s="451"/>
      <c r="E6" s="913" t="e">
        <f>C6+D6</f>
        <v>#VALUE!</v>
      </c>
      <c r="F6" s="524"/>
      <c r="G6" s="470"/>
      <c r="H6" s="525">
        <f>F6+G6</f>
        <v>0</v>
      </c>
    </row>
    <row r="7" spans="1:8" s="482" customFormat="1" ht="24" customHeight="1">
      <c r="A7" s="224">
        <v>2</v>
      </c>
      <c r="B7" s="909" t="s">
        <v>620</v>
      </c>
      <c r="C7" s="527"/>
      <c r="D7" s="461"/>
      <c r="E7" s="914">
        <f aca="true" t="shared" si="0" ref="E7:E19">C7+D7</f>
        <v>0</v>
      </c>
      <c r="F7" s="527"/>
      <c r="G7" s="461"/>
      <c r="H7" s="526">
        <f aca="true" t="shared" si="1" ref="H7:H19">F7+G7</f>
        <v>0</v>
      </c>
    </row>
    <row r="8" spans="1:8" s="125" customFormat="1" ht="24" customHeight="1" thickBot="1">
      <c r="A8" s="916">
        <v>3</v>
      </c>
      <c r="B8" s="980" t="s">
        <v>1156</v>
      </c>
      <c r="C8" s="959"/>
      <c r="D8" s="160"/>
      <c r="E8" s="918">
        <f t="shared" si="0"/>
        <v>0</v>
      </c>
      <c r="F8" s="959"/>
      <c r="G8" s="160"/>
      <c r="H8" s="919">
        <f t="shared" si="1"/>
        <v>0</v>
      </c>
    </row>
    <row r="9" spans="1:8" s="482" customFormat="1" ht="24" customHeight="1" thickBot="1">
      <c r="A9" s="925" t="s">
        <v>629</v>
      </c>
      <c r="B9" s="926" t="s">
        <v>1152</v>
      </c>
      <c r="C9" s="955" t="e">
        <f aca="true" t="shared" si="2" ref="C9:H9">+C6+C7+C8</f>
        <v>#VALUE!</v>
      </c>
      <c r="D9" s="956">
        <f t="shared" si="2"/>
        <v>0</v>
      </c>
      <c r="E9" s="957" t="e">
        <f t="shared" si="2"/>
        <v>#VALUE!</v>
      </c>
      <c r="F9" s="955">
        <f t="shared" si="2"/>
        <v>0</v>
      </c>
      <c r="G9" s="956">
        <f t="shared" si="2"/>
        <v>0</v>
      </c>
      <c r="H9" s="958">
        <f t="shared" si="2"/>
        <v>0</v>
      </c>
    </row>
    <row r="10" spans="1:8" s="482" customFormat="1" ht="24" customHeight="1">
      <c r="A10" s="920">
        <v>4</v>
      </c>
      <c r="B10" s="921" t="s">
        <v>621</v>
      </c>
      <c r="C10" s="922"/>
      <c r="D10" s="158"/>
      <c r="E10" s="923">
        <f t="shared" si="0"/>
        <v>0</v>
      </c>
      <c r="F10" s="922"/>
      <c r="G10" s="158"/>
      <c r="H10" s="924">
        <f t="shared" si="1"/>
        <v>0</v>
      </c>
    </row>
    <row r="11" spans="1:8" s="482" customFormat="1" ht="24" customHeight="1">
      <c r="A11" s="224">
        <v>5</v>
      </c>
      <c r="B11" s="909" t="s">
        <v>622</v>
      </c>
      <c r="C11" s="527"/>
      <c r="D11" s="461"/>
      <c r="E11" s="914">
        <f t="shared" si="0"/>
        <v>0</v>
      </c>
      <c r="F11" s="527"/>
      <c r="G11" s="461"/>
      <c r="H11" s="526">
        <f t="shared" si="1"/>
        <v>0</v>
      </c>
    </row>
    <row r="12" spans="1:8" s="125" customFormat="1" ht="24" customHeight="1" thickBot="1">
      <c r="A12" s="916">
        <v>6</v>
      </c>
      <c r="B12" s="917" t="s">
        <v>623</v>
      </c>
      <c r="C12" s="959"/>
      <c r="D12" s="160"/>
      <c r="E12" s="918">
        <f t="shared" si="0"/>
        <v>0</v>
      </c>
      <c r="F12" s="959"/>
      <c r="G12" s="160"/>
      <c r="H12" s="919">
        <f t="shared" si="1"/>
        <v>0</v>
      </c>
    </row>
    <row r="13" spans="1:8" s="528" customFormat="1" ht="21" customHeight="1" thickBot="1">
      <c r="A13" s="925" t="s">
        <v>630</v>
      </c>
      <c r="B13" s="927" t="s">
        <v>1153</v>
      </c>
      <c r="C13" s="955">
        <f aca="true" t="shared" si="3" ref="C13:H13">+C10+C11+C12</f>
        <v>0</v>
      </c>
      <c r="D13" s="956">
        <f t="shared" si="3"/>
        <v>0</v>
      </c>
      <c r="E13" s="957">
        <f t="shared" si="3"/>
        <v>0</v>
      </c>
      <c r="F13" s="955">
        <f t="shared" si="3"/>
        <v>0</v>
      </c>
      <c r="G13" s="956">
        <f t="shared" si="3"/>
        <v>0</v>
      </c>
      <c r="H13" s="958">
        <f t="shared" si="3"/>
        <v>0</v>
      </c>
    </row>
    <row r="14" spans="1:8" s="125" customFormat="1" ht="22.5" customHeight="1" thickBot="1">
      <c r="A14" s="925" t="s">
        <v>631</v>
      </c>
      <c r="B14" s="927" t="s">
        <v>624</v>
      </c>
      <c r="C14" s="955" t="e">
        <f aca="true" t="shared" si="4" ref="C14:H14">+C9-C13</f>
        <v>#VALUE!</v>
      </c>
      <c r="D14" s="956">
        <f t="shared" si="4"/>
        <v>0</v>
      </c>
      <c r="E14" s="957" t="e">
        <f t="shared" si="4"/>
        <v>#VALUE!</v>
      </c>
      <c r="F14" s="955">
        <f t="shared" si="4"/>
        <v>0</v>
      </c>
      <c r="G14" s="956">
        <f t="shared" si="4"/>
        <v>0</v>
      </c>
      <c r="H14" s="958">
        <f t="shared" si="4"/>
        <v>0</v>
      </c>
    </row>
    <row r="15" spans="1:8" ht="18.75" customHeight="1">
      <c r="A15" s="920">
        <v>7</v>
      </c>
      <c r="B15" s="960" t="s">
        <v>625</v>
      </c>
      <c r="C15" s="964"/>
      <c r="D15" s="965"/>
      <c r="E15" s="923">
        <f t="shared" si="0"/>
        <v>0</v>
      </c>
      <c r="F15" s="964"/>
      <c r="G15" s="965"/>
      <c r="H15" s="924">
        <f t="shared" si="1"/>
        <v>0</v>
      </c>
    </row>
    <row r="16" spans="1:8" ht="28.5" customHeight="1">
      <c r="A16" s="224">
        <v>8</v>
      </c>
      <c r="B16" s="961" t="s">
        <v>626</v>
      </c>
      <c r="C16" s="966"/>
      <c r="D16" s="967"/>
      <c r="E16" s="914">
        <f t="shared" si="0"/>
        <v>0</v>
      </c>
      <c r="F16" s="966"/>
      <c r="G16" s="967"/>
      <c r="H16" s="526">
        <f t="shared" si="1"/>
        <v>0</v>
      </c>
    </row>
    <row r="17" spans="1:8" ht="28.5" customHeight="1" thickBot="1">
      <c r="A17" s="916">
        <v>9</v>
      </c>
      <c r="B17" s="962" t="s">
        <v>1157</v>
      </c>
      <c r="C17" s="968"/>
      <c r="D17" s="969"/>
      <c r="E17" s="918">
        <f t="shared" si="0"/>
        <v>0</v>
      </c>
      <c r="F17" s="968"/>
      <c r="G17" s="969"/>
      <c r="H17" s="919">
        <f t="shared" si="1"/>
        <v>0</v>
      </c>
    </row>
    <row r="18" spans="1:8" ht="23.25" customHeight="1" thickBot="1">
      <c r="A18" s="925" t="s">
        <v>632</v>
      </c>
      <c r="B18" s="963" t="s">
        <v>627</v>
      </c>
      <c r="C18" s="970" t="e">
        <f aca="true" t="shared" si="5" ref="C18:H18">+C14-C15-C16+C17</f>
        <v>#VALUE!</v>
      </c>
      <c r="D18" s="971">
        <f t="shared" si="5"/>
        <v>0</v>
      </c>
      <c r="E18" s="972" t="e">
        <f t="shared" si="5"/>
        <v>#VALUE!</v>
      </c>
      <c r="F18" s="970">
        <f t="shared" si="5"/>
        <v>0</v>
      </c>
      <c r="G18" s="971">
        <f t="shared" si="5"/>
        <v>0</v>
      </c>
      <c r="H18" s="973">
        <f t="shared" si="5"/>
        <v>0</v>
      </c>
    </row>
    <row r="19" spans="1:8" ht="17.25" customHeight="1" thickBot="1">
      <c r="A19" s="925" t="s">
        <v>633</v>
      </c>
      <c r="B19" s="963" t="s">
        <v>87</v>
      </c>
      <c r="C19" s="974"/>
      <c r="D19" s="975"/>
      <c r="E19" s="928">
        <f t="shared" si="0"/>
        <v>0</v>
      </c>
      <c r="F19" s="974"/>
      <c r="G19" s="975"/>
      <c r="H19" s="929">
        <f t="shared" si="1"/>
        <v>0</v>
      </c>
    </row>
    <row r="20" spans="1:8" ht="17.25" customHeight="1" thickBot="1">
      <c r="A20" s="925" t="s">
        <v>634</v>
      </c>
      <c r="B20" s="963" t="s">
        <v>628</v>
      </c>
      <c r="C20" s="976" t="e">
        <f aca="true" t="shared" si="6" ref="C20:H20">+C14-C16-C17-C19</f>
        <v>#VALUE!</v>
      </c>
      <c r="D20" s="977">
        <f t="shared" si="6"/>
        <v>0</v>
      </c>
      <c r="E20" s="978" t="e">
        <f t="shared" si="6"/>
        <v>#VALUE!</v>
      </c>
      <c r="F20" s="976">
        <f t="shared" si="6"/>
        <v>0</v>
      </c>
      <c r="G20" s="977">
        <f t="shared" si="6"/>
        <v>0</v>
      </c>
      <c r="H20" s="979">
        <f t="shared" si="6"/>
        <v>0</v>
      </c>
    </row>
    <row r="21" ht="12.75" customHeight="1">
      <c r="B21" s="445"/>
    </row>
    <row r="22" ht="12.75">
      <c r="B22" s="445"/>
    </row>
    <row r="23" ht="12.75">
      <c r="B23" s="445"/>
    </row>
  </sheetData>
  <sheetProtection sheet="1" objects="1" scenarios="1"/>
  <mergeCells count="4">
    <mergeCell ref="A1:H1"/>
    <mergeCell ref="A3:H3"/>
    <mergeCell ref="A2:H2"/>
    <mergeCell ref="A4:H4"/>
  </mergeCells>
  <printOptions horizontalCentered="1"/>
  <pageMargins left="0.5905511811023623" right="0.5905511811023623" top="0.7874015748031497" bottom="0.787401574803149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dőlt"&amp;11 17.4. melléklet a ……/2012.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7.00390625" style="529" customWidth="1"/>
    <col min="2" max="2" width="32.625" style="530" customWidth="1"/>
    <col min="3" max="7" width="11.875" style="530" customWidth="1"/>
    <col min="8" max="16384" width="9.375" style="530" customWidth="1"/>
  </cols>
  <sheetData>
    <row r="1" ht="14.25" thickBot="1">
      <c r="G1" s="259" t="s">
        <v>883</v>
      </c>
    </row>
    <row r="2" spans="1:7" ht="17.25" customHeight="1" thickBot="1">
      <c r="A2" s="1151" t="s">
        <v>809</v>
      </c>
      <c r="B2" s="1153" t="s">
        <v>98</v>
      </c>
      <c r="C2" s="1153" t="s">
        <v>99</v>
      </c>
      <c r="D2" s="1153" t="s">
        <v>100</v>
      </c>
      <c r="E2" s="1149" t="s">
        <v>263</v>
      </c>
      <c r="F2" s="1149"/>
      <c r="G2" s="1150"/>
    </row>
    <row r="3" spans="1:7" s="533" customFormat="1" ht="57.75" customHeight="1" thickBot="1">
      <c r="A3" s="1152"/>
      <c r="B3" s="1154"/>
      <c r="C3" s="1154"/>
      <c r="D3" s="1154"/>
      <c r="E3" s="531" t="s">
        <v>847</v>
      </c>
      <c r="F3" s="531" t="s">
        <v>101</v>
      </c>
      <c r="G3" s="532" t="s">
        <v>102</v>
      </c>
    </row>
    <row r="4" spans="1:7" s="537" customFormat="1" ht="15" customHeight="1" thickBot="1">
      <c r="A4" s="534">
        <v>1</v>
      </c>
      <c r="B4" s="535">
        <v>2</v>
      </c>
      <c r="C4" s="535">
        <v>3</v>
      </c>
      <c r="D4" s="535">
        <v>4</v>
      </c>
      <c r="E4" s="535" t="s">
        <v>103</v>
      </c>
      <c r="F4" s="535">
        <v>6</v>
      </c>
      <c r="G4" s="536">
        <v>7</v>
      </c>
    </row>
    <row r="5" spans="1:7" ht="15" customHeight="1">
      <c r="A5" s="538" t="s">
        <v>811</v>
      </c>
      <c r="B5" s="539" t="s">
        <v>1280</v>
      </c>
      <c r="C5" s="267">
        <v>3604</v>
      </c>
      <c r="D5" s="267"/>
      <c r="E5" s="726">
        <f>C5+D5</f>
        <v>3604</v>
      </c>
      <c r="F5" s="267">
        <v>3604</v>
      </c>
      <c r="G5" s="88"/>
    </row>
    <row r="6" spans="1:7" ht="15" customHeight="1">
      <c r="A6" s="540" t="s">
        <v>812</v>
      </c>
      <c r="B6" s="541" t="s">
        <v>1281</v>
      </c>
      <c r="C6" s="268">
        <v>50</v>
      </c>
      <c r="D6" s="268"/>
      <c r="E6" s="726">
        <f aca="true" t="shared" si="0" ref="E6:E35">C6+D6</f>
        <v>50</v>
      </c>
      <c r="F6" s="268">
        <v>50</v>
      </c>
      <c r="G6" s="80"/>
    </row>
    <row r="7" spans="1:7" ht="15" customHeight="1">
      <c r="A7" s="540" t="s">
        <v>813</v>
      </c>
      <c r="B7" s="541"/>
      <c r="C7" s="268"/>
      <c r="D7" s="268"/>
      <c r="E7" s="726">
        <f t="shared" si="0"/>
        <v>0</v>
      </c>
      <c r="F7" s="268"/>
      <c r="G7" s="80"/>
    </row>
    <row r="8" spans="1:7" ht="15" customHeight="1">
      <c r="A8" s="540" t="s">
        <v>814</v>
      </c>
      <c r="B8" s="541"/>
      <c r="C8" s="268"/>
      <c r="D8" s="268"/>
      <c r="E8" s="726">
        <f t="shared" si="0"/>
        <v>0</v>
      </c>
      <c r="F8" s="268"/>
      <c r="G8" s="80"/>
    </row>
    <row r="9" spans="1:7" ht="15" customHeight="1">
      <c r="A9" s="540" t="s">
        <v>815</v>
      </c>
      <c r="B9" s="541"/>
      <c r="C9" s="268"/>
      <c r="D9" s="268"/>
      <c r="E9" s="726">
        <f t="shared" si="0"/>
        <v>0</v>
      </c>
      <c r="F9" s="268"/>
      <c r="G9" s="80"/>
    </row>
    <row r="10" spans="1:7" ht="15" customHeight="1">
      <c r="A10" s="540" t="s">
        <v>816</v>
      </c>
      <c r="B10" s="541"/>
      <c r="C10" s="268"/>
      <c r="D10" s="268"/>
      <c r="E10" s="726">
        <f t="shared" si="0"/>
        <v>0</v>
      </c>
      <c r="F10" s="268"/>
      <c r="G10" s="80"/>
    </row>
    <row r="11" spans="1:7" ht="15" customHeight="1">
      <c r="A11" s="540" t="s">
        <v>817</v>
      </c>
      <c r="B11" s="541"/>
      <c r="C11" s="268"/>
      <c r="D11" s="268"/>
      <c r="E11" s="726">
        <f t="shared" si="0"/>
        <v>0</v>
      </c>
      <c r="F11" s="268"/>
      <c r="G11" s="80"/>
    </row>
    <row r="12" spans="1:7" ht="15" customHeight="1">
      <c r="A12" s="540" t="s">
        <v>818</v>
      </c>
      <c r="B12" s="541"/>
      <c r="C12" s="268"/>
      <c r="D12" s="268"/>
      <c r="E12" s="726">
        <f t="shared" si="0"/>
        <v>0</v>
      </c>
      <c r="F12" s="268"/>
      <c r="G12" s="80"/>
    </row>
    <row r="13" spans="1:7" ht="15" customHeight="1">
      <c r="A13" s="540" t="s">
        <v>819</v>
      </c>
      <c r="B13" s="541"/>
      <c r="C13" s="268"/>
      <c r="D13" s="268"/>
      <c r="E13" s="726">
        <f t="shared" si="0"/>
        <v>0</v>
      </c>
      <c r="F13" s="268"/>
      <c r="G13" s="80"/>
    </row>
    <row r="14" spans="1:7" ht="15" customHeight="1">
      <c r="A14" s="540" t="s">
        <v>820</v>
      </c>
      <c r="B14" s="541"/>
      <c r="C14" s="268"/>
      <c r="D14" s="268"/>
      <c r="E14" s="726">
        <f t="shared" si="0"/>
        <v>0</v>
      </c>
      <c r="F14" s="268"/>
      <c r="G14" s="80"/>
    </row>
    <row r="15" spans="1:7" ht="15" customHeight="1">
      <c r="A15" s="540" t="s">
        <v>821</v>
      </c>
      <c r="B15" s="541"/>
      <c r="C15" s="268"/>
      <c r="D15" s="268"/>
      <c r="E15" s="726">
        <f t="shared" si="0"/>
        <v>0</v>
      </c>
      <c r="F15" s="268"/>
      <c r="G15" s="80"/>
    </row>
    <row r="16" spans="1:7" ht="15" customHeight="1">
      <c r="A16" s="540" t="s">
        <v>822</v>
      </c>
      <c r="B16" s="541"/>
      <c r="C16" s="268"/>
      <c r="D16" s="268"/>
      <c r="E16" s="726">
        <f t="shared" si="0"/>
        <v>0</v>
      </c>
      <c r="F16" s="268"/>
      <c r="G16" s="80"/>
    </row>
    <row r="17" spans="1:7" ht="15" customHeight="1">
      <c r="A17" s="540" t="s">
        <v>823</v>
      </c>
      <c r="B17" s="541"/>
      <c r="C17" s="268"/>
      <c r="D17" s="268"/>
      <c r="E17" s="726">
        <f t="shared" si="0"/>
        <v>0</v>
      </c>
      <c r="F17" s="268"/>
      <c r="G17" s="80"/>
    </row>
    <row r="18" spans="1:7" ht="15" customHeight="1">
      <c r="A18" s="540" t="s">
        <v>824</v>
      </c>
      <c r="B18" s="541"/>
      <c r="C18" s="268"/>
      <c r="D18" s="268"/>
      <c r="E18" s="726">
        <f t="shared" si="0"/>
        <v>0</v>
      </c>
      <c r="F18" s="268"/>
      <c r="G18" s="80"/>
    </row>
    <row r="19" spans="1:7" ht="15" customHeight="1">
      <c r="A19" s="540" t="s">
        <v>825</v>
      </c>
      <c r="B19" s="541"/>
      <c r="C19" s="268"/>
      <c r="D19" s="268"/>
      <c r="E19" s="726">
        <f t="shared" si="0"/>
        <v>0</v>
      </c>
      <c r="F19" s="268"/>
      <c r="G19" s="80"/>
    </row>
    <row r="20" spans="1:7" ht="15" customHeight="1">
      <c r="A20" s="540" t="s">
        <v>826</v>
      </c>
      <c r="B20" s="541"/>
      <c r="C20" s="268"/>
      <c r="D20" s="268"/>
      <c r="E20" s="726">
        <f t="shared" si="0"/>
        <v>0</v>
      </c>
      <c r="F20" s="268"/>
      <c r="G20" s="80"/>
    </row>
    <row r="21" spans="1:7" ht="15" customHeight="1">
      <c r="A21" s="540" t="s">
        <v>827</v>
      </c>
      <c r="B21" s="541"/>
      <c r="C21" s="268"/>
      <c r="D21" s="268"/>
      <c r="E21" s="726">
        <f t="shared" si="0"/>
        <v>0</v>
      </c>
      <c r="F21" s="268"/>
      <c r="G21" s="80"/>
    </row>
    <row r="22" spans="1:7" ht="15" customHeight="1">
      <c r="A22" s="540" t="s">
        <v>828</v>
      </c>
      <c r="B22" s="541"/>
      <c r="C22" s="268"/>
      <c r="D22" s="268"/>
      <c r="E22" s="726">
        <f t="shared" si="0"/>
        <v>0</v>
      </c>
      <c r="F22" s="268"/>
      <c r="G22" s="80"/>
    </row>
    <row r="23" spans="1:7" ht="15" customHeight="1">
      <c r="A23" s="540" t="s">
        <v>829</v>
      </c>
      <c r="B23" s="541"/>
      <c r="C23" s="268"/>
      <c r="D23" s="268"/>
      <c r="E23" s="726">
        <f t="shared" si="0"/>
        <v>0</v>
      </c>
      <c r="F23" s="268"/>
      <c r="G23" s="80"/>
    </row>
    <row r="24" spans="1:7" ht="15" customHeight="1">
      <c r="A24" s="540" t="s">
        <v>830</v>
      </c>
      <c r="B24" s="541"/>
      <c r="C24" s="268"/>
      <c r="D24" s="268"/>
      <c r="E24" s="726">
        <f t="shared" si="0"/>
        <v>0</v>
      </c>
      <c r="F24" s="268"/>
      <c r="G24" s="80"/>
    </row>
    <row r="25" spans="1:7" ht="15" customHeight="1">
      <c r="A25" s="540" t="s">
        <v>831</v>
      </c>
      <c r="B25" s="541"/>
      <c r="C25" s="268"/>
      <c r="D25" s="268"/>
      <c r="E25" s="726">
        <f t="shared" si="0"/>
        <v>0</v>
      </c>
      <c r="F25" s="268"/>
      <c r="G25" s="80"/>
    </row>
    <row r="26" spans="1:7" ht="15" customHeight="1">
      <c r="A26" s="540" t="s">
        <v>832</v>
      </c>
      <c r="B26" s="541"/>
      <c r="C26" s="268"/>
      <c r="D26" s="268"/>
      <c r="E26" s="726">
        <f t="shared" si="0"/>
        <v>0</v>
      </c>
      <c r="F26" s="268"/>
      <c r="G26" s="80"/>
    </row>
    <row r="27" spans="1:7" ht="15" customHeight="1">
      <c r="A27" s="540" t="s">
        <v>833</v>
      </c>
      <c r="B27" s="541"/>
      <c r="C27" s="268"/>
      <c r="D27" s="268"/>
      <c r="E27" s="726">
        <f t="shared" si="0"/>
        <v>0</v>
      </c>
      <c r="F27" s="268"/>
      <c r="G27" s="80"/>
    </row>
    <row r="28" spans="1:7" ht="15" customHeight="1">
      <c r="A28" s="540" t="s">
        <v>834</v>
      </c>
      <c r="B28" s="541"/>
      <c r="C28" s="268"/>
      <c r="D28" s="268"/>
      <c r="E28" s="726">
        <f t="shared" si="0"/>
        <v>0</v>
      </c>
      <c r="F28" s="268"/>
      <c r="G28" s="80"/>
    </row>
    <row r="29" spans="1:7" ht="15" customHeight="1">
      <c r="A29" s="540" t="s">
        <v>835</v>
      </c>
      <c r="B29" s="541"/>
      <c r="C29" s="268"/>
      <c r="D29" s="268"/>
      <c r="E29" s="726">
        <f t="shared" si="0"/>
        <v>0</v>
      </c>
      <c r="F29" s="268"/>
      <c r="G29" s="80"/>
    </row>
    <row r="30" spans="1:7" ht="15" customHeight="1">
      <c r="A30" s="540" t="s">
        <v>836</v>
      </c>
      <c r="B30" s="541"/>
      <c r="C30" s="268"/>
      <c r="D30" s="268"/>
      <c r="E30" s="726"/>
      <c r="F30" s="268"/>
      <c r="G30" s="80"/>
    </row>
    <row r="31" spans="1:7" ht="15" customHeight="1">
      <c r="A31" s="540" t="s">
        <v>837</v>
      </c>
      <c r="B31" s="541"/>
      <c r="C31" s="268"/>
      <c r="D31" s="268"/>
      <c r="E31" s="726">
        <f t="shared" si="0"/>
        <v>0</v>
      </c>
      <c r="F31" s="268"/>
      <c r="G31" s="80"/>
    </row>
    <row r="32" spans="1:7" ht="15" customHeight="1">
      <c r="A32" s="540" t="s">
        <v>838</v>
      </c>
      <c r="B32" s="541"/>
      <c r="C32" s="268"/>
      <c r="D32" s="268"/>
      <c r="E32" s="726">
        <f t="shared" si="0"/>
        <v>0</v>
      </c>
      <c r="F32" s="268"/>
      <c r="G32" s="80"/>
    </row>
    <row r="33" spans="1:7" ht="15" customHeight="1">
      <c r="A33" s="540" t="s">
        <v>839</v>
      </c>
      <c r="B33" s="541"/>
      <c r="C33" s="268"/>
      <c r="D33" s="268"/>
      <c r="E33" s="726">
        <f t="shared" si="0"/>
        <v>0</v>
      </c>
      <c r="F33" s="268"/>
      <c r="G33" s="80"/>
    </row>
    <row r="34" spans="1:7" ht="15" customHeight="1">
      <c r="A34" s="540" t="s">
        <v>179</v>
      </c>
      <c r="B34" s="541"/>
      <c r="C34" s="268"/>
      <c r="D34" s="268"/>
      <c r="E34" s="726">
        <f t="shared" si="0"/>
        <v>0</v>
      </c>
      <c r="F34" s="268"/>
      <c r="G34" s="80"/>
    </row>
    <row r="35" spans="1:7" ht="15" customHeight="1" thickBot="1">
      <c r="A35" s="540" t="s">
        <v>181</v>
      </c>
      <c r="B35" s="542"/>
      <c r="C35" s="271"/>
      <c r="D35" s="271"/>
      <c r="E35" s="726">
        <f t="shared" si="0"/>
        <v>0</v>
      </c>
      <c r="F35" s="271"/>
      <c r="G35" s="85"/>
    </row>
    <row r="36" spans="1:7" ht="15" customHeight="1" thickBot="1">
      <c r="A36" s="1147" t="s">
        <v>848</v>
      </c>
      <c r="B36" s="1148"/>
      <c r="C36" s="290">
        <f>SUM(C5:C35)</f>
        <v>3654</v>
      </c>
      <c r="D36" s="290">
        <f>SUM(D5:D35)</f>
        <v>0</v>
      </c>
      <c r="E36" s="290">
        <f>SUM(E5:E35)</f>
        <v>3654</v>
      </c>
      <c r="F36" s="290">
        <f>SUM(F5:F35)</f>
        <v>3654</v>
      </c>
      <c r="G36" s="292">
        <f>SUM(G5:G35)</f>
        <v>0</v>
      </c>
    </row>
  </sheetData>
  <sheetProtection sheet="1" objects="1" scenarios="1"/>
  <mergeCells count="6">
    <mergeCell ref="A36:B36"/>
    <mergeCell ref="E2:G2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18. melléklet a ……/2012. (……) önkormányzati rendelethez&amp;"Times New Roman CE,Dőlt"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273"/>
  <sheetViews>
    <sheetView zoomScaleSheetLayoutView="120" zoomScalePageLayoutView="0" workbookViewId="0" topLeftCell="A1">
      <selection activeCell="G259" sqref="G259"/>
    </sheetView>
  </sheetViews>
  <sheetFormatPr defaultColWidth="12.00390625" defaultRowHeight="12.75"/>
  <cols>
    <col min="1" max="1" width="67.125" style="543" customWidth="1"/>
    <col min="2" max="2" width="6.125" style="543" customWidth="1"/>
    <col min="3" max="4" width="12.125" style="543" customWidth="1"/>
    <col min="5" max="5" width="12.125" style="594" customWidth="1"/>
    <col min="6" max="16384" width="12.00390625" style="543" customWidth="1"/>
  </cols>
  <sheetData>
    <row r="1" spans="1:5" ht="49.5" customHeight="1">
      <c r="A1" s="1155" t="s">
        <v>1198</v>
      </c>
      <c r="B1" s="1156"/>
      <c r="C1" s="1156"/>
      <c r="D1" s="1156"/>
      <c r="E1" s="1156"/>
    </row>
    <row r="2" spans="3:5" ht="16.5" thickBot="1">
      <c r="C2" s="1158" t="s">
        <v>129</v>
      </c>
      <c r="D2" s="1158"/>
      <c r="E2" s="1158"/>
    </row>
    <row r="3" spans="1:5" ht="15.75" customHeight="1">
      <c r="A3" s="1159" t="s">
        <v>89</v>
      </c>
      <c r="B3" s="1162" t="s">
        <v>90</v>
      </c>
      <c r="C3" s="1165" t="s">
        <v>130</v>
      </c>
      <c r="D3" s="1165" t="s">
        <v>131</v>
      </c>
      <c r="E3" s="1169" t="s">
        <v>132</v>
      </c>
    </row>
    <row r="4" spans="1:5" ht="11.25" customHeight="1">
      <c r="A4" s="1160"/>
      <c r="B4" s="1163"/>
      <c r="C4" s="1166"/>
      <c r="D4" s="1166"/>
      <c r="E4" s="1170"/>
    </row>
    <row r="5" spans="1:5" ht="15.75">
      <c r="A5" s="1161"/>
      <c r="B5" s="1164"/>
      <c r="C5" s="1167" t="s">
        <v>91</v>
      </c>
      <c r="D5" s="1167"/>
      <c r="E5" s="1168"/>
    </row>
    <row r="6" spans="1:5" s="547" customFormat="1" ht="16.5" thickBot="1">
      <c r="A6" s="544">
        <v>1</v>
      </c>
      <c r="B6" s="545">
        <v>2</v>
      </c>
      <c r="C6" s="545">
        <v>3</v>
      </c>
      <c r="D6" s="545">
        <v>4</v>
      </c>
      <c r="E6" s="546">
        <v>5</v>
      </c>
    </row>
    <row r="7" spans="1:5" s="552" customFormat="1" ht="15.75">
      <c r="A7" s="548" t="s">
        <v>133</v>
      </c>
      <c r="B7" s="549" t="s">
        <v>134</v>
      </c>
      <c r="C7" s="550">
        <f>C8+C15+C18+C19+C20</f>
        <v>1828</v>
      </c>
      <c r="D7" s="550">
        <f>D8+D15+D18+D19+D20</f>
        <v>786</v>
      </c>
      <c r="E7" s="551"/>
    </row>
    <row r="8" spans="1:5" s="552" customFormat="1" ht="16.5" customHeight="1">
      <c r="A8" s="553" t="s">
        <v>135</v>
      </c>
      <c r="B8" s="554" t="s">
        <v>136</v>
      </c>
      <c r="C8" s="555">
        <f>C9+C12</f>
        <v>1828</v>
      </c>
      <c r="D8" s="555">
        <f>D9+D12</f>
        <v>786</v>
      </c>
      <c r="E8" s="556"/>
    </row>
    <row r="9" spans="1:5" s="552" customFormat="1" ht="15.75">
      <c r="A9" s="557" t="s">
        <v>137</v>
      </c>
      <c r="B9" s="554" t="s">
        <v>138</v>
      </c>
      <c r="C9" s="558">
        <f>SUM(C10:C11)</f>
        <v>0</v>
      </c>
      <c r="D9" s="558">
        <f>SUM(D10:D11)</f>
        <v>0</v>
      </c>
      <c r="E9" s="559"/>
    </row>
    <row r="10" spans="1:5" s="552" customFormat="1" ht="15.75">
      <c r="A10" s="560" t="s">
        <v>139</v>
      </c>
      <c r="B10" s="554" t="s">
        <v>140</v>
      </c>
      <c r="C10" s="561"/>
      <c r="D10" s="561"/>
      <c r="E10" s="559"/>
    </row>
    <row r="11" spans="1:5" s="552" customFormat="1" ht="15.75">
      <c r="A11" s="560" t="s">
        <v>141</v>
      </c>
      <c r="B11" s="554" t="s">
        <v>142</v>
      </c>
      <c r="C11" s="561"/>
      <c r="D11" s="561"/>
      <c r="E11" s="559"/>
    </row>
    <row r="12" spans="1:5" s="552" customFormat="1" ht="15.75">
      <c r="A12" s="557" t="s">
        <v>143</v>
      </c>
      <c r="B12" s="554" t="s">
        <v>144</v>
      </c>
      <c r="C12" s="558">
        <f>SUM(C13:C14)</f>
        <v>1828</v>
      </c>
      <c r="D12" s="558">
        <f>SUM(D13:D14)</f>
        <v>786</v>
      </c>
      <c r="E12" s="559"/>
    </row>
    <row r="13" spans="1:5" s="552" customFormat="1" ht="15.75">
      <c r="A13" s="560" t="s">
        <v>145</v>
      </c>
      <c r="B13" s="554" t="s">
        <v>146</v>
      </c>
      <c r="C13" s="561">
        <v>1828</v>
      </c>
      <c r="D13" s="561">
        <v>786</v>
      </c>
      <c r="E13" s="559"/>
    </row>
    <row r="14" spans="1:5" s="552" customFormat="1" ht="15.75">
      <c r="A14" s="560" t="s">
        <v>147</v>
      </c>
      <c r="B14" s="554" t="s">
        <v>148</v>
      </c>
      <c r="C14" s="561"/>
      <c r="D14" s="561"/>
      <c r="E14" s="559"/>
    </row>
    <row r="15" spans="1:5" s="552" customFormat="1" ht="15.75">
      <c r="A15" s="553" t="s">
        <v>149</v>
      </c>
      <c r="B15" s="554" t="s">
        <v>150</v>
      </c>
      <c r="C15" s="558">
        <f>SUM(C16:C17)</f>
        <v>0</v>
      </c>
      <c r="D15" s="558">
        <f>SUM(D16:D17)</f>
        <v>0</v>
      </c>
      <c r="E15" s="559"/>
    </row>
    <row r="16" spans="1:5" s="552" customFormat="1" ht="15.75">
      <c r="A16" s="560" t="s">
        <v>151</v>
      </c>
      <c r="B16" s="554" t="s">
        <v>820</v>
      </c>
      <c r="C16" s="561"/>
      <c r="D16" s="561"/>
      <c r="E16" s="559"/>
    </row>
    <row r="17" spans="1:5" s="552" customFormat="1" ht="15.75">
      <c r="A17" s="560" t="s">
        <v>152</v>
      </c>
      <c r="B17" s="554" t="s">
        <v>821</v>
      </c>
      <c r="C17" s="561"/>
      <c r="D17" s="561"/>
      <c r="E17" s="559"/>
    </row>
    <row r="18" spans="1:5" s="552" customFormat="1" ht="15.75">
      <c r="A18" s="553" t="s">
        <v>153</v>
      </c>
      <c r="B18" s="554" t="s">
        <v>822</v>
      </c>
      <c r="C18" s="561"/>
      <c r="D18" s="561"/>
      <c r="E18" s="559"/>
    </row>
    <row r="19" spans="1:5" s="552" customFormat="1" ht="15.75">
      <c r="A19" s="553" t="s">
        <v>154</v>
      </c>
      <c r="B19" s="554" t="s">
        <v>823</v>
      </c>
      <c r="C19" s="561"/>
      <c r="D19" s="562"/>
      <c r="E19" s="559"/>
    </row>
    <row r="20" spans="1:5" s="552" customFormat="1" ht="15.75">
      <c r="A20" s="553" t="s">
        <v>155</v>
      </c>
      <c r="B20" s="554" t="s">
        <v>824</v>
      </c>
      <c r="C20" s="562"/>
      <c r="D20" s="561"/>
      <c r="E20" s="559"/>
    </row>
    <row r="21" spans="1:5" s="552" customFormat="1" ht="15.75">
      <c r="A21" s="563" t="s">
        <v>163</v>
      </c>
      <c r="B21" s="554" t="s">
        <v>825</v>
      </c>
      <c r="C21" s="564">
        <f>C22+C92+C112+C131</f>
        <v>471739</v>
      </c>
      <c r="D21" s="564">
        <f>D22+D92+D112+D131</f>
        <v>360216</v>
      </c>
      <c r="E21" s="565">
        <f>E22+E92+E112+E131</f>
        <v>0</v>
      </c>
    </row>
    <row r="22" spans="1:5" s="552" customFormat="1" ht="15.75">
      <c r="A22" s="563" t="s">
        <v>164</v>
      </c>
      <c r="B22" s="554" t="s">
        <v>826</v>
      </c>
      <c r="C22" s="564">
        <f>C23+C79+C90+C91</f>
        <v>434578</v>
      </c>
      <c r="D22" s="564">
        <f>D23+D79+D90+D91</f>
        <v>353315</v>
      </c>
      <c r="E22" s="565">
        <f>E23+E79+E90+E91</f>
        <v>0</v>
      </c>
    </row>
    <row r="23" spans="1:5" s="552" customFormat="1" ht="15.75">
      <c r="A23" s="553" t="s">
        <v>165</v>
      </c>
      <c r="B23" s="554" t="s">
        <v>827</v>
      </c>
      <c r="C23" s="566">
        <f>C24+C44</f>
        <v>430696</v>
      </c>
      <c r="D23" s="566">
        <f>D24+D44</f>
        <v>350963</v>
      </c>
      <c r="E23" s="567">
        <f>E24+E44</f>
        <v>0</v>
      </c>
    </row>
    <row r="24" spans="1:5" s="552" customFormat="1" ht="22.5">
      <c r="A24" s="557" t="s">
        <v>166</v>
      </c>
      <c r="B24" s="554" t="s">
        <v>828</v>
      </c>
      <c r="C24" s="558">
        <f>C25+C28+C31+C34+C37+C40+C43</f>
        <v>184136</v>
      </c>
      <c r="D24" s="558">
        <f>D25+D28+D31+D34+D37+D40+D43</f>
        <v>142711</v>
      </c>
      <c r="E24" s="568">
        <f>E25+E28+E31+E34+E37+E40+E43</f>
        <v>0</v>
      </c>
    </row>
    <row r="25" spans="1:5" s="552" customFormat="1" ht="15.75">
      <c r="A25" s="569" t="s">
        <v>167</v>
      </c>
      <c r="B25" s="554" t="s">
        <v>829</v>
      </c>
      <c r="C25" s="558">
        <f>SUM(C26:C27)</f>
        <v>146365</v>
      </c>
      <c r="D25" s="558">
        <f>SUM(D26:D27)</f>
        <v>118319</v>
      </c>
      <c r="E25" s="568">
        <f>SUM(E26:E27)</f>
        <v>0</v>
      </c>
    </row>
    <row r="26" spans="1:5" s="552" customFormat="1" ht="15.75">
      <c r="A26" s="570" t="s">
        <v>168</v>
      </c>
      <c r="B26" s="554" t="s">
        <v>830</v>
      </c>
      <c r="C26" s="561">
        <v>146365</v>
      </c>
      <c r="D26" s="561">
        <v>118319</v>
      </c>
      <c r="E26" s="571"/>
    </row>
    <row r="27" spans="1:5" s="552" customFormat="1" ht="15.75">
      <c r="A27" s="570" t="s">
        <v>169</v>
      </c>
      <c r="B27" s="554" t="s">
        <v>831</v>
      </c>
      <c r="C27" s="561"/>
      <c r="D27" s="562"/>
      <c r="E27" s="571"/>
    </row>
    <row r="28" spans="1:5" s="552" customFormat="1" ht="15.75">
      <c r="A28" s="569" t="s">
        <v>170</v>
      </c>
      <c r="B28" s="554" t="s">
        <v>832</v>
      </c>
      <c r="C28" s="558">
        <f>SUM(C29:C30)</f>
        <v>0</v>
      </c>
      <c r="D28" s="558">
        <f>SUM(D29:D30)</f>
        <v>0</v>
      </c>
      <c r="E28" s="568">
        <f>SUM(E29:E30)</f>
        <v>0</v>
      </c>
    </row>
    <row r="29" spans="1:5" s="552" customFormat="1" ht="15.75">
      <c r="A29" s="570" t="s">
        <v>171</v>
      </c>
      <c r="B29" s="554" t="s">
        <v>833</v>
      </c>
      <c r="C29" s="561"/>
      <c r="D29" s="561"/>
      <c r="E29" s="571"/>
    </row>
    <row r="30" spans="1:5" s="552" customFormat="1" ht="15.75">
      <c r="A30" s="570" t="s">
        <v>172</v>
      </c>
      <c r="B30" s="554" t="s">
        <v>834</v>
      </c>
      <c r="C30" s="561"/>
      <c r="D30" s="562"/>
      <c r="E30" s="571"/>
    </row>
    <row r="31" spans="1:5" s="552" customFormat="1" ht="15.75">
      <c r="A31" s="569" t="s">
        <v>173</v>
      </c>
      <c r="B31" s="554" t="s">
        <v>835</v>
      </c>
      <c r="C31" s="558">
        <f>SUM(C32:C33)</f>
        <v>0</v>
      </c>
      <c r="D31" s="558">
        <f>SUM(D32:D33)</f>
        <v>0</v>
      </c>
      <c r="E31" s="568">
        <f>SUM(E32:E33)</f>
        <v>0</v>
      </c>
    </row>
    <row r="32" spans="1:5" s="552" customFormat="1" ht="15.75">
      <c r="A32" s="570" t="s">
        <v>174</v>
      </c>
      <c r="B32" s="554" t="s">
        <v>836</v>
      </c>
      <c r="C32" s="561"/>
      <c r="D32" s="561"/>
      <c r="E32" s="571"/>
    </row>
    <row r="33" spans="1:5" s="552" customFormat="1" ht="15.75">
      <c r="A33" s="572" t="s">
        <v>175</v>
      </c>
      <c r="B33" s="554" t="s">
        <v>837</v>
      </c>
      <c r="C33" s="561"/>
      <c r="D33" s="562"/>
      <c r="E33" s="571"/>
    </row>
    <row r="34" spans="1:5" s="552" customFormat="1" ht="15.75">
      <c r="A34" s="569" t="s">
        <v>176</v>
      </c>
      <c r="B34" s="554" t="s">
        <v>838</v>
      </c>
      <c r="C34" s="558">
        <f>SUM(C35:C36)</f>
        <v>0</v>
      </c>
      <c r="D34" s="558">
        <f>SUM(D35:D36)</f>
        <v>0</v>
      </c>
      <c r="E34" s="568">
        <f>SUM(E35:E36)</f>
        <v>0</v>
      </c>
    </row>
    <row r="35" spans="1:5" s="552" customFormat="1" ht="15.75">
      <c r="A35" s="570" t="s">
        <v>177</v>
      </c>
      <c r="B35" s="554" t="s">
        <v>839</v>
      </c>
      <c r="C35" s="561"/>
      <c r="D35" s="561"/>
      <c r="E35" s="571"/>
    </row>
    <row r="36" spans="1:5" s="552" customFormat="1" ht="15.75">
      <c r="A36" s="572" t="s">
        <v>178</v>
      </c>
      <c r="B36" s="554" t="s">
        <v>179</v>
      </c>
      <c r="C36" s="561"/>
      <c r="D36" s="562"/>
      <c r="E36" s="571"/>
    </row>
    <row r="37" spans="1:5" s="552" customFormat="1" ht="15.75">
      <c r="A37" s="569" t="s">
        <v>180</v>
      </c>
      <c r="B37" s="554" t="s">
        <v>181</v>
      </c>
      <c r="C37" s="558">
        <f>SUM(C38:C39)</f>
        <v>0</v>
      </c>
      <c r="D37" s="558">
        <f>SUM(D38:D39)</f>
        <v>0</v>
      </c>
      <c r="E37" s="568">
        <f>SUM(E38:E39)</f>
        <v>0</v>
      </c>
    </row>
    <row r="38" spans="1:5" s="552" customFormat="1" ht="15.75">
      <c r="A38" s="570" t="s">
        <v>182</v>
      </c>
      <c r="B38" s="554" t="s">
        <v>183</v>
      </c>
      <c r="C38" s="561"/>
      <c r="D38" s="561"/>
      <c r="E38" s="571"/>
    </row>
    <row r="39" spans="1:5" s="552" customFormat="1" ht="15.75">
      <c r="A39" s="572" t="s">
        <v>184</v>
      </c>
      <c r="B39" s="554" t="s">
        <v>185</v>
      </c>
      <c r="C39" s="561"/>
      <c r="D39" s="562"/>
      <c r="E39" s="571"/>
    </row>
    <row r="40" spans="1:5" s="552" customFormat="1" ht="15.75">
      <c r="A40" s="569" t="s">
        <v>186</v>
      </c>
      <c r="B40" s="554" t="s">
        <v>187</v>
      </c>
      <c r="C40" s="558">
        <f>SUM(C41:C42)</f>
        <v>37771</v>
      </c>
      <c r="D40" s="558">
        <f>SUM(D41:D42)</f>
        <v>24392</v>
      </c>
      <c r="E40" s="568">
        <f>SUM(E41:E42)</f>
        <v>0</v>
      </c>
    </row>
    <row r="41" spans="1:5" s="552" customFormat="1" ht="15.75">
      <c r="A41" s="570" t="s">
        <v>188</v>
      </c>
      <c r="B41" s="554" t="s">
        <v>189</v>
      </c>
      <c r="C41" s="561">
        <v>37771</v>
      </c>
      <c r="D41" s="561">
        <v>24392</v>
      </c>
      <c r="E41" s="571"/>
    </row>
    <row r="42" spans="1:5" s="552" customFormat="1" ht="15.75">
      <c r="A42" s="572" t="s">
        <v>190</v>
      </c>
      <c r="B42" s="554" t="s">
        <v>191</v>
      </c>
      <c r="C42" s="561"/>
      <c r="D42" s="562"/>
      <c r="E42" s="571"/>
    </row>
    <row r="43" spans="1:5" s="552" customFormat="1" ht="15.75">
      <c r="A43" s="569" t="s">
        <v>192</v>
      </c>
      <c r="B43" s="554" t="s">
        <v>193</v>
      </c>
      <c r="C43" s="562"/>
      <c r="D43" s="561"/>
      <c r="E43" s="559"/>
    </row>
    <row r="44" spans="1:5" s="552" customFormat="1" ht="22.5">
      <c r="A44" s="557" t="s">
        <v>194</v>
      </c>
      <c r="B44" s="554" t="s">
        <v>195</v>
      </c>
      <c r="C44" s="558">
        <f>C45+C48+C51+C54+C57+C60+C63+C66+C69+C72+C75+C78</f>
        <v>246560</v>
      </c>
      <c r="D44" s="558">
        <f>D45+D48+D51+D54+D57+D60+D63+D66+D69+D72+D75+D78</f>
        <v>208252</v>
      </c>
      <c r="E44" s="568">
        <f>E45+E48+E51+E54+E57+E60+E63+E66+E69+E72+E75+E78</f>
        <v>0</v>
      </c>
    </row>
    <row r="45" spans="1:5" s="552" customFormat="1" ht="15.75">
      <c r="A45" s="569" t="s">
        <v>196</v>
      </c>
      <c r="B45" s="554" t="s">
        <v>197</v>
      </c>
      <c r="C45" s="558">
        <f>SUM(C46:C47)</f>
        <v>0</v>
      </c>
      <c r="D45" s="558">
        <f>SUM(D46:D47)</f>
        <v>0</v>
      </c>
      <c r="E45" s="568">
        <f>SUM(E46:E47)</f>
        <v>0</v>
      </c>
    </row>
    <row r="46" spans="1:5" s="552" customFormat="1" ht="15.75">
      <c r="A46" s="570" t="s">
        <v>198</v>
      </c>
      <c r="B46" s="554" t="s">
        <v>199</v>
      </c>
      <c r="C46" s="561"/>
      <c r="D46" s="561"/>
      <c r="E46" s="571"/>
    </row>
    <row r="47" spans="1:5" s="552" customFormat="1" ht="15.75">
      <c r="A47" s="572" t="s">
        <v>200</v>
      </c>
      <c r="B47" s="554" t="s">
        <v>201</v>
      </c>
      <c r="C47" s="561"/>
      <c r="D47" s="562"/>
      <c r="E47" s="571"/>
    </row>
    <row r="48" spans="1:5" s="552" customFormat="1" ht="15.75">
      <c r="A48" s="569" t="s">
        <v>202</v>
      </c>
      <c r="B48" s="554" t="s">
        <v>203</v>
      </c>
      <c r="C48" s="558">
        <f>SUM(C49:C50)</f>
        <v>0</v>
      </c>
      <c r="D48" s="558">
        <f>SUM(D49:D50)</f>
        <v>0</v>
      </c>
      <c r="E48" s="568">
        <f>SUM(E49:E50)</f>
        <v>0</v>
      </c>
    </row>
    <row r="49" spans="1:5" s="552" customFormat="1" ht="15.75">
      <c r="A49" s="570" t="s">
        <v>204</v>
      </c>
      <c r="B49" s="554" t="s">
        <v>205</v>
      </c>
      <c r="C49" s="561"/>
      <c r="D49" s="561"/>
      <c r="E49" s="571"/>
    </row>
    <row r="50" spans="1:5" s="552" customFormat="1" ht="15.75">
      <c r="A50" s="572" t="s">
        <v>206</v>
      </c>
      <c r="B50" s="554" t="s">
        <v>207</v>
      </c>
      <c r="C50" s="561"/>
      <c r="D50" s="562"/>
      <c r="E50" s="571"/>
    </row>
    <row r="51" spans="1:5" s="552" customFormat="1" ht="15.75">
      <c r="A51" s="569" t="s">
        <v>208</v>
      </c>
      <c r="B51" s="554" t="s">
        <v>209</v>
      </c>
      <c r="C51" s="558">
        <f>SUM(C52:C53)</f>
        <v>0</v>
      </c>
      <c r="D51" s="558">
        <f>SUM(D52:D53)</f>
        <v>0</v>
      </c>
      <c r="E51" s="568">
        <f>SUM(E52:E53)</f>
        <v>0</v>
      </c>
    </row>
    <row r="52" spans="1:5" s="552" customFormat="1" ht="15.75">
      <c r="A52" s="570" t="s">
        <v>210</v>
      </c>
      <c r="B52" s="554" t="s">
        <v>211</v>
      </c>
      <c r="C52" s="561"/>
      <c r="D52" s="561"/>
      <c r="E52" s="571"/>
    </row>
    <row r="53" spans="1:5" s="552" customFormat="1" ht="15.75">
      <c r="A53" s="572" t="s">
        <v>212</v>
      </c>
      <c r="B53" s="554" t="s">
        <v>213</v>
      </c>
      <c r="C53" s="561"/>
      <c r="D53" s="562"/>
      <c r="E53" s="571"/>
    </row>
    <row r="54" spans="1:5" s="552" customFormat="1" ht="15.75">
      <c r="A54" s="569" t="s">
        <v>214</v>
      </c>
      <c r="B54" s="554" t="s">
        <v>215</v>
      </c>
      <c r="C54" s="558">
        <f>SUM(C55:C56)</f>
        <v>0</v>
      </c>
      <c r="D54" s="558">
        <f>SUM(D55:D56)</f>
        <v>0</v>
      </c>
      <c r="E54" s="568">
        <f>SUM(E55:E56)</f>
        <v>0</v>
      </c>
    </row>
    <row r="55" spans="1:5" s="552" customFormat="1" ht="15.75">
      <c r="A55" s="570" t="s">
        <v>216</v>
      </c>
      <c r="B55" s="554" t="s">
        <v>217</v>
      </c>
      <c r="C55" s="561"/>
      <c r="D55" s="561"/>
      <c r="E55" s="571"/>
    </row>
    <row r="56" spans="1:5" s="552" customFormat="1" ht="15.75">
      <c r="A56" s="572" t="s">
        <v>218</v>
      </c>
      <c r="B56" s="554" t="s">
        <v>219</v>
      </c>
      <c r="C56" s="561"/>
      <c r="D56" s="562"/>
      <c r="E56" s="571"/>
    </row>
    <row r="57" spans="1:5" s="552" customFormat="1" ht="15.75">
      <c r="A57" s="569" t="s">
        <v>220</v>
      </c>
      <c r="B57" s="554" t="s">
        <v>221</v>
      </c>
      <c r="C57" s="558">
        <f>SUM(C58:C59)</f>
        <v>154657</v>
      </c>
      <c r="D57" s="558">
        <f>SUM(D58:D59)</f>
        <v>132523</v>
      </c>
      <c r="E57" s="568">
        <f>SUM(E58:E59)</f>
        <v>0</v>
      </c>
    </row>
    <row r="58" spans="1:5" s="552" customFormat="1" ht="15.75">
      <c r="A58" s="570" t="s">
        <v>222</v>
      </c>
      <c r="B58" s="554" t="s">
        <v>223</v>
      </c>
      <c r="C58" s="561">
        <v>154657</v>
      </c>
      <c r="D58" s="561">
        <v>132523</v>
      </c>
      <c r="E58" s="571"/>
    </row>
    <row r="59" spans="1:5" s="552" customFormat="1" ht="15.75">
      <c r="A59" s="572" t="s">
        <v>224</v>
      </c>
      <c r="B59" s="554" t="s">
        <v>225</v>
      </c>
      <c r="C59" s="561"/>
      <c r="D59" s="562"/>
      <c r="E59" s="571"/>
    </row>
    <row r="60" spans="1:5" s="552" customFormat="1" ht="15.75">
      <c r="A60" s="569" t="s">
        <v>226</v>
      </c>
      <c r="B60" s="554" t="s">
        <v>227</v>
      </c>
      <c r="C60" s="558">
        <f>SUM(C61:C62)</f>
        <v>0</v>
      </c>
      <c r="D60" s="558">
        <f>SUM(D61:D62)</f>
        <v>0</v>
      </c>
      <c r="E60" s="568">
        <f>SUM(E61:E62)</f>
        <v>0</v>
      </c>
    </row>
    <row r="61" spans="1:5" s="552" customFormat="1" ht="15.75">
      <c r="A61" s="570" t="s">
        <v>228</v>
      </c>
      <c r="B61" s="554" t="s">
        <v>229</v>
      </c>
      <c r="C61" s="561"/>
      <c r="D61" s="561"/>
      <c r="E61" s="571"/>
    </row>
    <row r="62" spans="1:5" s="552" customFormat="1" ht="15.75">
      <c r="A62" s="572" t="s">
        <v>230</v>
      </c>
      <c r="B62" s="554" t="s">
        <v>231</v>
      </c>
      <c r="C62" s="561"/>
      <c r="D62" s="562"/>
      <c r="E62" s="571"/>
    </row>
    <row r="63" spans="1:5" s="552" customFormat="1" ht="15.75">
      <c r="A63" s="569" t="s">
        <v>232</v>
      </c>
      <c r="B63" s="554" t="s">
        <v>233</v>
      </c>
      <c r="C63" s="558">
        <f>SUM(C64:C65)</f>
        <v>0</v>
      </c>
      <c r="D63" s="558">
        <f>SUM(D64:D65)</f>
        <v>0</v>
      </c>
      <c r="E63" s="568">
        <f>SUM(E64:E65)</f>
        <v>0</v>
      </c>
    </row>
    <row r="64" spans="1:5" s="552" customFormat="1" ht="15.75">
      <c r="A64" s="570" t="s">
        <v>234</v>
      </c>
      <c r="B64" s="554" t="s">
        <v>235</v>
      </c>
      <c r="C64" s="561"/>
      <c r="D64" s="561"/>
      <c r="E64" s="571"/>
    </row>
    <row r="65" spans="1:5" s="552" customFormat="1" ht="15.75">
      <c r="A65" s="572" t="s">
        <v>236</v>
      </c>
      <c r="B65" s="554" t="s">
        <v>237</v>
      </c>
      <c r="C65" s="561"/>
      <c r="D65" s="562"/>
      <c r="E65" s="571"/>
    </row>
    <row r="66" spans="1:5" s="552" customFormat="1" ht="15.75">
      <c r="A66" s="569" t="s">
        <v>238</v>
      </c>
      <c r="B66" s="554" t="s">
        <v>239</v>
      </c>
      <c r="C66" s="558">
        <f>SUM(C67:C68)</f>
        <v>745</v>
      </c>
      <c r="D66" s="558">
        <f>SUM(D67:D68)</f>
        <v>745</v>
      </c>
      <c r="E66" s="568">
        <f>SUM(E67:E68)</f>
        <v>0</v>
      </c>
    </row>
    <row r="67" spans="1:5" s="552" customFormat="1" ht="15.75">
      <c r="A67" s="570" t="s">
        <v>240</v>
      </c>
      <c r="B67" s="554" t="s">
        <v>241</v>
      </c>
      <c r="C67" s="561">
        <v>745</v>
      </c>
      <c r="D67" s="561">
        <v>745</v>
      </c>
      <c r="E67" s="571"/>
    </row>
    <row r="68" spans="1:5" s="552" customFormat="1" ht="15.75">
      <c r="A68" s="572" t="s">
        <v>242</v>
      </c>
      <c r="B68" s="554" t="s">
        <v>243</v>
      </c>
      <c r="C68" s="561"/>
      <c r="D68" s="562"/>
      <c r="E68" s="571"/>
    </row>
    <row r="69" spans="1:5" s="552" customFormat="1" ht="15.75">
      <c r="A69" s="569" t="s">
        <v>244</v>
      </c>
      <c r="B69" s="554" t="s">
        <v>245</v>
      </c>
      <c r="C69" s="558">
        <f>SUM(C70:C71)</f>
        <v>0</v>
      </c>
      <c r="D69" s="558">
        <f>SUM(D70:D71)</f>
        <v>0</v>
      </c>
      <c r="E69" s="568">
        <f>SUM(E70:E71)</f>
        <v>0</v>
      </c>
    </row>
    <row r="70" spans="1:5" s="552" customFormat="1" ht="15.75">
      <c r="A70" s="570" t="s">
        <v>246</v>
      </c>
      <c r="B70" s="554" t="s">
        <v>247</v>
      </c>
      <c r="C70" s="561"/>
      <c r="D70" s="561"/>
      <c r="E70" s="571"/>
    </row>
    <row r="71" spans="1:5" s="552" customFormat="1" ht="15.75">
      <c r="A71" s="572" t="s">
        <v>248</v>
      </c>
      <c r="B71" s="554" t="s">
        <v>249</v>
      </c>
      <c r="C71" s="561"/>
      <c r="D71" s="562"/>
      <c r="E71" s="571"/>
    </row>
    <row r="72" spans="1:5" s="552" customFormat="1" ht="15.75">
      <c r="A72" s="569" t="s">
        <v>250</v>
      </c>
      <c r="B72" s="554" t="s">
        <v>251</v>
      </c>
      <c r="C72" s="558">
        <f>SUM(C73:C74)</f>
        <v>0</v>
      </c>
      <c r="D72" s="558">
        <f>SUM(D73:D74)</f>
        <v>0</v>
      </c>
      <c r="E72" s="568">
        <f>SUM(E73:E74)</f>
        <v>0</v>
      </c>
    </row>
    <row r="73" spans="1:5" s="552" customFormat="1" ht="15.75">
      <c r="A73" s="570" t="s">
        <v>252</v>
      </c>
      <c r="B73" s="554" t="s">
        <v>253</v>
      </c>
      <c r="C73" s="561"/>
      <c r="D73" s="561"/>
      <c r="E73" s="571"/>
    </row>
    <row r="74" spans="1:5" s="552" customFormat="1" ht="15.75">
      <c r="A74" s="572" t="s">
        <v>254</v>
      </c>
      <c r="B74" s="554" t="s">
        <v>256</v>
      </c>
      <c r="C74" s="561"/>
      <c r="D74" s="562"/>
      <c r="E74" s="571"/>
    </row>
    <row r="75" spans="1:5" s="552" customFormat="1" ht="15.75">
      <c r="A75" s="569" t="s">
        <v>257</v>
      </c>
      <c r="B75" s="554" t="s">
        <v>258</v>
      </c>
      <c r="C75" s="558">
        <f>SUM(C76:C77)</f>
        <v>91158</v>
      </c>
      <c r="D75" s="558">
        <f>SUM(D76:D77)</f>
        <v>74984</v>
      </c>
      <c r="E75" s="568">
        <f>SUM(E76:E77)</f>
        <v>0</v>
      </c>
    </row>
    <row r="76" spans="1:5" s="552" customFormat="1" ht="15.75">
      <c r="A76" s="570" t="s">
        <v>264</v>
      </c>
      <c r="B76" s="554" t="s">
        <v>265</v>
      </c>
      <c r="C76" s="561">
        <v>91158</v>
      </c>
      <c r="D76" s="561">
        <v>74984</v>
      </c>
      <c r="E76" s="571"/>
    </row>
    <row r="77" spans="1:5" s="552" customFormat="1" ht="15.75">
      <c r="A77" s="572" t="s">
        <v>266</v>
      </c>
      <c r="B77" s="554" t="s">
        <v>267</v>
      </c>
      <c r="C77" s="561"/>
      <c r="D77" s="562"/>
      <c r="E77" s="571"/>
    </row>
    <row r="78" spans="1:5" s="552" customFormat="1" ht="15.75">
      <c r="A78" s="569" t="s">
        <v>268</v>
      </c>
      <c r="B78" s="554" t="s">
        <v>269</v>
      </c>
      <c r="C78" s="562"/>
      <c r="D78" s="561"/>
      <c r="E78" s="559"/>
    </row>
    <row r="79" spans="1:5" s="552" customFormat="1" ht="15.75">
      <c r="A79" s="553" t="s">
        <v>270</v>
      </c>
      <c r="B79" s="554" t="s">
        <v>271</v>
      </c>
      <c r="C79" s="566">
        <f>C80+C83+C86+C89</f>
        <v>3882</v>
      </c>
      <c r="D79" s="566">
        <f>D80+D83+D86+D89</f>
        <v>2352</v>
      </c>
      <c r="E79" s="566">
        <f>E80+E83+E86+E89</f>
        <v>0</v>
      </c>
    </row>
    <row r="80" spans="1:5" s="552" customFormat="1" ht="15.75">
      <c r="A80" s="569" t="s">
        <v>272</v>
      </c>
      <c r="B80" s="554" t="s">
        <v>273</v>
      </c>
      <c r="C80" s="558">
        <f>SUM(C81:C82)</f>
        <v>1033</v>
      </c>
      <c r="D80" s="558">
        <f>SUM(D81:D82)</f>
        <v>1033</v>
      </c>
      <c r="E80" s="568">
        <f>SUM(E81:E82)</f>
        <v>0</v>
      </c>
    </row>
    <row r="81" spans="1:5" s="552" customFormat="1" ht="15.75">
      <c r="A81" s="570" t="s">
        <v>274</v>
      </c>
      <c r="B81" s="554" t="s">
        <v>275</v>
      </c>
      <c r="C81" s="561">
        <v>1033</v>
      </c>
      <c r="D81" s="561">
        <v>1033</v>
      </c>
      <c r="E81" s="571"/>
    </row>
    <row r="82" spans="1:5" s="552" customFormat="1" ht="15.75">
      <c r="A82" s="572" t="s">
        <v>276</v>
      </c>
      <c r="B82" s="554" t="s">
        <v>277</v>
      </c>
      <c r="C82" s="561"/>
      <c r="D82" s="562"/>
      <c r="E82" s="571"/>
    </row>
    <row r="83" spans="1:5" s="552" customFormat="1" ht="15.75">
      <c r="A83" s="569" t="s">
        <v>278</v>
      </c>
      <c r="B83" s="554" t="s">
        <v>279</v>
      </c>
      <c r="C83" s="558">
        <f>SUM(C84:C85)</f>
        <v>1818</v>
      </c>
      <c r="D83" s="558">
        <f>SUM(D84:D85)</f>
        <v>930</v>
      </c>
      <c r="E83" s="568">
        <f>SUM(E84:E85)</f>
        <v>0</v>
      </c>
    </row>
    <row r="84" spans="1:5" s="552" customFormat="1" ht="15.75">
      <c r="A84" s="570" t="s">
        <v>280</v>
      </c>
      <c r="B84" s="554" t="s">
        <v>281</v>
      </c>
      <c r="C84" s="561">
        <v>1818</v>
      </c>
      <c r="D84" s="561">
        <v>930</v>
      </c>
      <c r="E84" s="571"/>
    </row>
    <row r="85" spans="1:5" s="552" customFormat="1" ht="15.75">
      <c r="A85" s="572" t="s">
        <v>282</v>
      </c>
      <c r="B85" s="554" t="s">
        <v>283</v>
      </c>
      <c r="C85" s="561"/>
      <c r="D85" s="562"/>
      <c r="E85" s="571"/>
    </row>
    <row r="86" spans="1:5" s="552" customFormat="1" ht="15.75">
      <c r="A86" s="569" t="s">
        <v>284</v>
      </c>
      <c r="B86" s="554" t="s">
        <v>285</v>
      </c>
      <c r="C86" s="558">
        <f>SUM(C87:C88)</f>
        <v>1031</v>
      </c>
      <c r="D86" s="558">
        <f>SUM(D87:D88)</f>
        <v>389</v>
      </c>
      <c r="E86" s="568">
        <f>SUM(E87:E88)</f>
        <v>0</v>
      </c>
    </row>
    <row r="87" spans="1:5" s="552" customFormat="1" ht="15.75">
      <c r="A87" s="570" t="s">
        <v>286</v>
      </c>
      <c r="B87" s="554" t="s">
        <v>287</v>
      </c>
      <c r="C87" s="561">
        <v>825</v>
      </c>
      <c r="D87" s="561">
        <v>389</v>
      </c>
      <c r="E87" s="571"/>
    </row>
    <row r="88" spans="1:5" s="552" customFormat="1" ht="15.75">
      <c r="A88" s="572" t="s">
        <v>288</v>
      </c>
      <c r="B88" s="554" t="s">
        <v>289</v>
      </c>
      <c r="C88" s="561">
        <v>206</v>
      </c>
      <c r="D88" s="562"/>
      <c r="E88" s="571"/>
    </row>
    <row r="89" spans="1:5" s="552" customFormat="1" ht="15.75">
      <c r="A89" s="569" t="s">
        <v>290</v>
      </c>
      <c r="B89" s="554" t="s">
        <v>291</v>
      </c>
      <c r="C89" s="562"/>
      <c r="D89" s="561"/>
      <c r="E89" s="559"/>
    </row>
    <row r="90" spans="1:5" s="552" customFormat="1" ht="15.75">
      <c r="A90" s="553" t="s">
        <v>292</v>
      </c>
      <c r="B90" s="554" t="s">
        <v>293</v>
      </c>
      <c r="C90" s="573"/>
      <c r="D90" s="574"/>
      <c r="E90" s="575"/>
    </row>
    <row r="91" spans="1:5" s="552" customFormat="1" ht="15.75">
      <c r="A91" s="553" t="s">
        <v>294</v>
      </c>
      <c r="B91" s="554" t="s">
        <v>295</v>
      </c>
      <c r="C91" s="573"/>
      <c r="D91" s="574"/>
      <c r="E91" s="575"/>
    </row>
    <row r="92" spans="1:5" s="552" customFormat="1" ht="15.75">
      <c r="A92" s="553" t="s">
        <v>296</v>
      </c>
      <c r="B92" s="554" t="s">
        <v>297</v>
      </c>
      <c r="C92" s="564">
        <f>C93+C104+C109+C110+C111</f>
        <v>26641</v>
      </c>
      <c r="D92" s="564">
        <f>D93+D104+D109+D110+D111</f>
        <v>2649</v>
      </c>
      <c r="E92" s="565">
        <f>E93+E104+E109+E110+E111</f>
        <v>0</v>
      </c>
    </row>
    <row r="93" spans="1:5" s="552" customFormat="1" ht="15.75">
      <c r="A93" s="553" t="s">
        <v>298</v>
      </c>
      <c r="B93" s="554" t="s">
        <v>299</v>
      </c>
      <c r="C93" s="566">
        <f>C94+C99</f>
        <v>26641</v>
      </c>
      <c r="D93" s="566">
        <f>D94+D99</f>
        <v>2649</v>
      </c>
      <c r="E93" s="567">
        <f>E94+E99</f>
        <v>0</v>
      </c>
    </row>
    <row r="94" spans="1:5" s="552" customFormat="1" ht="15.75">
      <c r="A94" s="557" t="s">
        <v>300</v>
      </c>
      <c r="B94" s="554" t="s">
        <v>301</v>
      </c>
      <c r="C94" s="558">
        <f>C95+C98</f>
        <v>11037</v>
      </c>
      <c r="D94" s="558">
        <f>D95+D98</f>
        <v>0</v>
      </c>
      <c r="E94" s="559"/>
    </row>
    <row r="95" spans="1:5" s="552" customFormat="1" ht="22.5">
      <c r="A95" s="569" t="s">
        <v>302</v>
      </c>
      <c r="B95" s="554" t="s">
        <v>303</v>
      </c>
      <c r="C95" s="558">
        <f>SUM(C96:C97)</f>
        <v>11037</v>
      </c>
      <c r="D95" s="558">
        <f>SUM(D96:D97)</f>
        <v>0</v>
      </c>
      <c r="E95" s="559"/>
    </row>
    <row r="96" spans="1:5" s="552" customFormat="1" ht="20.25" customHeight="1">
      <c r="A96" s="570" t="s">
        <v>304</v>
      </c>
      <c r="B96" s="554" t="s">
        <v>305</v>
      </c>
      <c r="C96" s="561">
        <v>5312</v>
      </c>
      <c r="D96" s="561"/>
      <c r="E96" s="559"/>
    </row>
    <row r="97" spans="1:5" s="552" customFormat="1" ht="15.75">
      <c r="A97" s="572" t="s">
        <v>306</v>
      </c>
      <c r="B97" s="554" t="s">
        <v>307</v>
      </c>
      <c r="C97" s="561">
        <v>5725</v>
      </c>
      <c r="D97" s="562"/>
      <c r="E97" s="559"/>
    </row>
    <row r="98" spans="1:5" s="552" customFormat="1" ht="15.75">
      <c r="A98" s="569" t="s">
        <v>308</v>
      </c>
      <c r="B98" s="554" t="s">
        <v>309</v>
      </c>
      <c r="C98" s="562"/>
      <c r="D98" s="561"/>
      <c r="E98" s="559"/>
    </row>
    <row r="99" spans="1:5" s="552" customFormat="1" ht="15.75">
      <c r="A99" s="557" t="s">
        <v>310</v>
      </c>
      <c r="B99" s="554" t="s">
        <v>311</v>
      </c>
      <c r="C99" s="558">
        <f>C100+C103</f>
        <v>15604</v>
      </c>
      <c r="D99" s="558">
        <f>D100+D103</f>
        <v>2649</v>
      </c>
      <c r="E99" s="559"/>
    </row>
    <row r="100" spans="1:5" s="552" customFormat="1" ht="15.75" customHeight="1">
      <c r="A100" s="569" t="s">
        <v>312</v>
      </c>
      <c r="B100" s="554" t="s">
        <v>313</v>
      </c>
      <c r="C100" s="558">
        <f>SUM(C101:C102)</f>
        <v>15604</v>
      </c>
      <c r="D100" s="558">
        <f>SUM(D101:D102)</f>
        <v>2649</v>
      </c>
      <c r="E100" s="559"/>
    </row>
    <row r="101" spans="1:5" s="552" customFormat="1" ht="15.75">
      <c r="A101" s="570" t="s">
        <v>314</v>
      </c>
      <c r="B101" s="554" t="s">
        <v>315</v>
      </c>
      <c r="C101" s="561">
        <v>173</v>
      </c>
      <c r="D101" s="561">
        <v>2649</v>
      </c>
      <c r="E101" s="559"/>
    </row>
    <row r="102" spans="1:5" s="552" customFormat="1" ht="15.75">
      <c r="A102" s="572" t="s">
        <v>316</v>
      </c>
      <c r="B102" s="554" t="s">
        <v>317</v>
      </c>
      <c r="C102" s="561">
        <v>15431</v>
      </c>
      <c r="D102" s="562"/>
      <c r="E102" s="559"/>
    </row>
    <row r="103" spans="1:5" s="552" customFormat="1" ht="15.75">
      <c r="A103" s="569" t="s">
        <v>318</v>
      </c>
      <c r="B103" s="554" t="s">
        <v>319</v>
      </c>
      <c r="C103" s="562"/>
      <c r="D103" s="561"/>
      <c r="E103" s="559"/>
    </row>
    <row r="104" spans="1:5" s="552" customFormat="1" ht="15.75">
      <c r="A104" s="553" t="s">
        <v>320</v>
      </c>
      <c r="B104" s="554" t="s">
        <v>321</v>
      </c>
      <c r="C104" s="566">
        <f>C105+C108</f>
        <v>0</v>
      </c>
      <c r="D104" s="566">
        <f>D105+D108</f>
        <v>0</v>
      </c>
      <c r="E104" s="575"/>
    </row>
    <row r="105" spans="1:5" s="552" customFormat="1" ht="15.75">
      <c r="A105" s="576" t="s">
        <v>322</v>
      </c>
      <c r="B105" s="554" t="s">
        <v>323</v>
      </c>
      <c r="C105" s="558">
        <f>SUM(C106:C107)</f>
        <v>0</v>
      </c>
      <c r="D105" s="558">
        <f>SUM(D106:D107)</f>
        <v>0</v>
      </c>
      <c r="E105" s="559"/>
    </row>
    <row r="106" spans="1:5" s="552" customFormat="1" ht="15.75">
      <c r="A106" s="570" t="s">
        <v>324</v>
      </c>
      <c r="B106" s="554" t="s">
        <v>325</v>
      </c>
      <c r="C106" s="561"/>
      <c r="D106" s="561"/>
      <c r="E106" s="559"/>
    </row>
    <row r="107" spans="1:5" s="552" customFormat="1" ht="15.75">
      <c r="A107" s="572" t="s">
        <v>326</v>
      </c>
      <c r="B107" s="554" t="s">
        <v>327</v>
      </c>
      <c r="C107" s="561"/>
      <c r="D107" s="562"/>
      <c r="E107" s="559"/>
    </row>
    <row r="108" spans="1:5" s="552" customFormat="1" ht="15.75">
      <c r="A108" s="576" t="s">
        <v>328</v>
      </c>
      <c r="B108" s="554" t="s">
        <v>329</v>
      </c>
      <c r="C108" s="562"/>
      <c r="D108" s="561"/>
      <c r="E108" s="559"/>
    </row>
    <row r="109" spans="1:5" s="552" customFormat="1" ht="15.75">
      <c r="A109" s="553" t="s">
        <v>330</v>
      </c>
      <c r="B109" s="554" t="s">
        <v>331</v>
      </c>
      <c r="C109" s="574"/>
      <c r="D109" s="574"/>
      <c r="E109" s="575"/>
    </row>
    <row r="110" spans="1:5" s="552" customFormat="1" ht="15.75">
      <c r="A110" s="553" t="s">
        <v>332</v>
      </c>
      <c r="B110" s="554" t="s">
        <v>333</v>
      </c>
      <c r="C110" s="573"/>
      <c r="D110" s="574"/>
      <c r="E110" s="575"/>
    </row>
    <row r="111" spans="1:5" s="552" customFormat="1" ht="15.75">
      <c r="A111" s="553" t="s">
        <v>334</v>
      </c>
      <c r="B111" s="554" t="s">
        <v>335</v>
      </c>
      <c r="C111" s="573"/>
      <c r="D111" s="574"/>
      <c r="E111" s="575"/>
    </row>
    <row r="112" spans="1:5" s="552" customFormat="1" ht="15.75">
      <c r="A112" s="553" t="s">
        <v>336</v>
      </c>
      <c r="B112" s="554" t="s">
        <v>337</v>
      </c>
      <c r="C112" s="564">
        <f>C113+C124+C128+C129+C130</f>
        <v>10520</v>
      </c>
      <c r="D112" s="564">
        <f>D113+D124+D128+D129+D130</f>
        <v>4252</v>
      </c>
      <c r="E112" s="556"/>
    </row>
    <row r="113" spans="1:5" s="552" customFormat="1" ht="15.75">
      <c r="A113" s="553" t="s">
        <v>338</v>
      </c>
      <c r="B113" s="554" t="s">
        <v>339</v>
      </c>
      <c r="C113" s="566">
        <f>C114+C119</f>
        <v>1332</v>
      </c>
      <c r="D113" s="566">
        <f>D114+D119</f>
        <v>0</v>
      </c>
      <c r="E113" s="559"/>
    </row>
    <row r="114" spans="1:5" s="552" customFormat="1" ht="15.75">
      <c r="A114" s="557" t="s">
        <v>340</v>
      </c>
      <c r="B114" s="554" t="s">
        <v>341</v>
      </c>
      <c r="C114" s="558">
        <f>C115+C118</f>
        <v>1332</v>
      </c>
      <c r="D114" s="558">
        <f>D115+D118</f>
        <v>0</v>
      </c>
      <c r="E114" s="559"/>
    </row>
    <row r="115" spans="1:5" s="552" customFormat="1" ht="15.75">
      <c r="A115" s="569" t="s">
        <v>346</v>
      </c>
      <c r="B115" s="554" t="s">
        <v>347</v>
      </c>
      <c r="C115" s="558">
        <f>SUM(C116:C117)</f>
        <v>1332</v>
      </c>
      <c r="D115" s="558">
        <f>SUM(D116:D117)</f>
        <v>0</v>
      </c>
      <c r="E115" s="559"/>
    </row>
    <row r="116" spans="1:5" s="552" customFormat="1" ht="15.75">
      <c r="A116" s="570" t="s">
        <v>348</v>
      </c>
      <c r="B116" s="554" t="s">
        <v>349</v>
      </c>
      <c r="C116" s="561"/>
      <c r="D116" s="561"/>
      <c r="E116" s="559"/>
    </row>
    <row r="117" spans="1:5" s="552" customFormat="1" ht="15.75">
      <c r="A117" s="572" t="s">
        <v>350</v>
      </c>
      <c r="B117" s="554" t="s">
        <v>351</v>
      </c>
      <c r="C117" s="561">
        <v>1332</v>
      </c>
      <c r="D117" s="562"/>
      <c r="E117" s="559"/>
    </row>
    <row r="118" spans="1:5" s="552" customFormat="1" ht="15.75">
      <c r="A118" s="569" t="s">
        <v>352</v>
      </c>
      <c r="B118" s="554" t="s">
        <v>353</v>
      </c>
      <c r="C118" s="562"/>
      <c r="D118" s="561"/>
      <c r="E118" s="559"/>
    </row>
    <row r="119" spans="1:5" s="552" customFormat="1" ht="15.75">
      <c r="A119" s="557" t="s">
        <v>354</v>
      </c>
      <c r="B119" s="554" t="s">
        <v>355</v>
      </c>
      <c r="C119" s="558">
        <f>C120+C123</f>
        <v>0</v>
      </c>
      <c r="D119" s="558">
        <f>D120+D123</f>
        <v>0</v>
      </c>
      <c r="E119" s="559"/>
    </row>
    <row r="120" spans="1:5" s="552" customFormat="1" ht="15.75">
      <c r="A120" s="569" t="s">
        <v>356</v>
      </c>
      <c r="B120" s="554" t="s">
        <v>357</v>
      </c>
      <c r="C120" s="558">
        <f>SUM(C121:C122)</f>
        <v>0</v>
      </c>
      <c r="D120" s="558">
        <f>SUM(D121:D122)</f>
        <v>0</v>
      </c>
      <c r="E120" s="559"/>
    </row>
    <row r="121" spans="1:5" s="552" customFormat="1" ht="15.75">
      <c r="A121" s="570" t="s">
        <v>358</v>
      </c>
      <c r="B121" s="554" t="s">
        <v>359</v>
      </c>
      <c r="C121" s="561"/>
      <c r="D121" s="561"/>
      <c r="E121" s="559"/>
    </row>
    <row r="122" spans="1:5" s="552" customFormat="1" ht="15.75">
      <c r="A122" s="572" t="s">
        <v>360</v>
      </c>
      <c r="B122" s="554" t="s">
        <v>361</v>
      </c>
      <c r="C122" s="561"/>
      <c r="D122" s="562"/>
      <c r="E122" s="559"/>
    </row>
    <row r="123" spans="1:5" s="552" customFormat="1" ht="15.75">
      <c r="A123" s="569" t="s">
        <v>362</v>
      </c>
      <c r="B123" s="554" t="s">
        <v>363</v>
      </c>
      <c r="C123" s="562"/>
      <c r="D123" s="561"/>
      <c r="E123" s="559"/>
    </row>
    <row r="124" spans="1:5" s="552" customFormat="1" ht="15.75">
      <c r="A124" s="553" t="s">
        <v>364</v>
      </c>
      <c r="B124" s="554" t="s">
        <v>365</v>
      </c>
      <c r="C124" s="566">
        <f>C125+C128</f>
        <v>9188</v>
      </c>
      <c r="D124" s="566">
        <f>D125+D128</f>
        <v>4252</v>
      </c>
      <c r="E124" s="575"/>
    </row>
    <row r="125" spans="1:5" s="552" customFormat="1" ht="15.75">
      <c r="A125" s="569" t="s">
        <v>366</v>
      </c>
      <c r="B125" s="554" t="s">
        <v>367</v>
      </c>
      <c r="C125" s="558">
        <f>SUM(C126:C127)</f>
        <v>9188</v>
      </c>
      <c r="D125" s="558">
        <f>SUM(D126:D127)</f>
        <v>4252</v>
      </c>
      <c r="E125" s="559"/>
    </row>
    <row r="126" spans="1:5" s="552" customFormat="1" ht="15.75">
      <c r="A126" s="570" t="s">
        <v>368</v>
      </c>
      <c r="B126" s="554" t="s">
        <v>369</v>
      </c>
      <c r="C126" s="561">
        <v>9188</v>
      </c>
      <c r="D126" s="561">
        <v>4252</v>
      </c>
      <c r="E126" s="559"/>
    </row>
    <row r="127" spans="1:5" s="552" customFormat="1" ht="15.75">
      <c r="A127" s="572" t="s">
        <v>370</v>
      </c>
      <c r="B127" s="554" t="s">
        <v>371</v>
      </c>
      <c r="C127" s="561"/>
      <c r="D127" s="562"/>
      <c r="E127" s="559"/>
    </row>
    <row r="128" spans="1:5" s="552" customFormat="1" ht="15.75">
      <c r="A128" s="569" t="s">
        <v>372</v>
      </c>
      <c r="B128" s="554" t="s">
        <v>373</v>
      </c>
      <c r="C128" s="562"/>
      <c r="D128" s="561"/>
      <c r="E128" s="559"/>
    </row>
    <row r="129" spans="1:5" s="552" customFormat="1" ht="15.75">
      <c r="A129" s="553" t="s">
        <v>374</v>
      </c>
      <c r="B129" s="554" t="s">
        <v>375</v>
      </c>
      <c r="C129" s="573"/>
      <c r="D129" s="574"/>
      <c r="E129" s="575"/>
    </row>
    <row r="130" spans="1:5" s="552" customFormat="1" ht="15.75">
      <c r="A130" s="553" t="s">
        <v>376</v>
      </c>
      <c r="B130" s="554" t="s">
        <v>377</v>
      </c>
      <c r="C130" s="573"/>
      <c r="D130" s="574"/>
      <c r="E130" s="575"/>
    </row>
    <row r="131" spans="1:5" s="552" customFormat="1" ht="15.75">
      <c r="A131" s="553" t="s">
        <v>378</v>
      </c>
      <c r="B131" s="554" t="s">
        <v>379</v>
      </c>
      <c r="C131" s="566">
        <f>C132+C137+C138</f>
        <v>0</v>
      </c>
      <c r="D131" s="566">
        <f>D132+D137+D138</f>
        <v>0</v>
      </c>
      <c r="E131" s="575"/>
    </row>
    <row r="132" spans="1:5" s="552" customFormat="1" ht="15.75">
      <c r="A132" s="553" t="s">
        <v>380</v>
      </c>
      <c r="B132" s="554" t="s">
        <v>381</v>
      </c>
      <c r="C132" s="566">
        <f>C133+C136</f>
        <v>0</v>
      </c>
      <c r="D132" s="566">
        <f>D133+D136</f>
        <v>0</v>
      </c>
      <c r="E132" s="575"/>
    </row>
    <row r="133" spans="1:5" s="552" customFormat="1" ht="15.75">
      <c r="A133" s="576" t="s">
        <v>382</v>
      </c>
      <c r="B133" s="554" t="s">
        <v>383</v>
      </c>
      <c r="C133" s="558">
        <f>SUM(C134:C135)</f>
        <v>0</v>
      </c>
      <c r="D133" s="558">
        <f>SUM(D134:D135)</f>
        <v>0</v>
      </c>
      <c r="E133" s="559"/>
    </row>
    <row r="134" spans="1:5" s="552" customFormat="1" ht="15.75">
      <c r="A134" s="570" t="s">
        <v>384</v>
      </c>
      <c r="B134" s="554" t="s">
        <v>385</v>
      </c>
      <c r="C134" s="561"/>
      <c r="D134" s="561"/>
      <c r="E134" s="559"/>
    </row>
    <row r="135" spans="1:5" s="552" customFormat="1" ht="15.75">
      <c r="A135" s="572" t="s">
        <v>386</v>
      </c>
      <c r="B135" s="554" t="s">
        <v>387</v>
      </c>
      <c r="C135" s="561"/>
      <c r="D135" s="562"/>
      <c r="E135" s="559"/>
    </row>
    <row r="136" spans="1:5" s="552" customFormat="1" ht="15.75">
      <c r="A136" s="576" t="s">
        <v>388</v>
      </c>
      <c r="B136" s="554" t="s">
        <v>389</v>
      </c>
      <c r="C136" s="562"/>
      <c r="D136" s="561"/>
      <c r="E136" s="559"/>
    </row>
    <row r="137" spans="1:5" s="552" customFormat="1" ht="15.75">
      <c r="A137" s="553" t="s">
        <v>390</v>
      </c>
      <c r="B137" s="554" t="s">
        <v>391</v>
      </c>
      <c r="C137" s="573"/>
      <c r="D137" s="574"/>
      <c r="E137" s="575"/>
    </row>
    <row r="138" spans="1:5" s="552" customFormat="1" ht="15.75">
      <c r="A138" s="553" t="s">
        <v>392</v>
      </c>
      <c r="B138" s="554" t="s">
        <v>393</v>
      </c>
      <c r="C138" s="573"/>
      <c r="D138" s="574"/>
      <c r="E138" s="575"/>
    </row>
    <row r="139" spans="1:5" s="552" customFormat="1" ht="15.75">
      <c r="A139" s="563" t="s">
        <v>394</v>
      </c>
      <c r="B139" s="554" t="s">
        <v>395</v>
      </c>
      <c r="C139" s="562"/>
      <c r="D139" s="577">
        <f>D140</f>
        <v>11</v>
      </c>
      <c r="E139" s="559"/>
    </row>
    <row r="140" spans="1:5" s="552" customFormat="1" ht="15.75">
      <c r="A140" s="553" t="s">
        <v>396</v>
      </c>
      <c r="B140" s="554" t="s">
        <v>397</v>
      </c>
      <c r="C140" s="573"/>
      <c r="D140" s="574">
        <f>D141+D143+D144+D149</f>
        <v>11</v>
      </c>
      <c r="E140" s="575"/>
    </row>
    <row r="141" spans="1:5" s="552" customFormat="1" ht="15.75">
      <c r="A141" s="553" t="s">
        <v>398</v>
      </c>
      <c r="B141" s="554" t="s">
        <v>399</v>
      </c>
      <c r="C141" s="573"/>
      <c r="D141" s="574">
        <f>SUM(D142)</f>
        <v>11</v>
      </c>
      <c r="E141" s="575"/>
    </row>
    <row r="142" spans="1:5" s="552" customFormat="1" ht="15.75">
      <c r="A142" s="569" t="s">
        <v>400</v>
      </c>
      <c r="B142" s="554" t="s">
        <v>401</v>
      </c>
      <c r="C142" s="562"/>
      <c r="D142" s="561">
        <v>11</v>
      </c>
      <c r="E142" s="559"/>
    </row>
    <row r="143" spans="1:5" s="552" customFormat="1" ht="15.75">
      <c r="A143" s="553" t="s">
        <v>402</v>
      </c>
      <c r="B143" s="554" t="s">
        <v>403</v>
      </c>
      <c r="C143" s="573"/>
      <c r="D143" s="574"/>
      <c r="E143" s="575"/>
    </row>
    <row r="144" spans="1:5" s="552" customFormat="1" ht="15.75">
      <c r="A144" s="553" t="s">
        <v>404</v>
      </c>
      <c r="B144" s="554" t="s">
        <v>405</v>
      </c>
      <c r="C144" s="573"/>
      <c r="D144" s="574">
        <f>SUM(D145:D148)</f>
        <v>0</v>
      </c>
      <c r="E144" s="575"/>
    </row>
    <row r="145" spans="1:5" s="552" customFormat="1" ht="15.75">
      <c r="A145" s="569" t="s">
        <v>406</v>
      </c>
      <c r="B145" s="554" t="s">
        <v>407</v>
      </c>
      <c r="C145" s="562"/>
      <c r="D145" s="561"/>
      <c r="E145" s="559"/>
    </row>
    <row r="146" spans="1:5" s="552" customFormat="1" ht="15.75">
      <c r="A146" s="569" t="s">
        <v>408</v>
      </c>
      <c r="B146" s="554" t="s">
        <v>409</v>
      </c>
      <c r="C146" s="562"/>
      <c r="D146" s="561"/>
      <c r="E146" s="559"/>
    </row>
    <row r="147" spans="1:5" s="552" customFormat="1" ht="15.75">
      <c r="A147" s="569" t="s">
        <v>410</v>
      </c>
      <c r="B147" s="554" t="s">
        <v>411</v>
      </c>
      <c r="C147" s="562"/>
      <c r="D147" s="561"/>
      <c r="E147" s="559"/>
    </row>
    <row r="148" spans="1:5" s="552" customFormat="1" ht="15.75">
      <c r="A148" s="569" t="s">
        <v>412</v>
      </c>
      <c r="B148" s="554" t="s">
        <v>413</v>
      </c>
      <c r="C148" s="562"/>
      <c r="D148" s="561"/>
      <c r="E148" s="559"/>
    </row>
    <row r="149" spans="1:5" s="552" customFormat="1" ht="15.75">
      <c r="A149" s="553" t="s">
        <v>414</v>
      </c>
      <c r="B149" s="554" t="s">
        <v>415</v>
      </c>
      <c r="C149" s="573"/>
      <c r="D149" s="574"/>
      <c r="E149" s="575"/>
    </row>
    <row r="150" spans="1:5" s="552" customFormat="1" ht="16.5" customHeight="1">
      <c r="A150" s="563" t="s">
        <v>416</v>
      </c>
      <c r="B150" s="554" t="s">
        <v>417</v>
      </c>
      <c r="C150" s="564">
        <f>C151+C170</f>
        <v>0</v>
      </c>
      <c r="D150" s="564">
        <f>D151+D170</f>
        <v>0</v>
      </c>
      <c r="E150" s="565">
        <f>E151+E170</f>
        <v>0</v>
      </c>
    </row>
    <row r="151" spans="1:5" s="552" customFormat="1" ht="26.25" customHeight="1">
      <c r="A151" s="553" t="s">
        <v>418</v>
      </c>
      <c r="B151" s="554" t="s">
        <v>419</v>
      </c>
      <c r="C151" s="566">
        <f>C152+C159+C166</f>
        <v>0</v>
      </c>
      <c r="D151" s="566">
        <f>D152+D159+D166</f>
        <v>0</v>
      </c>
      <c r="E151" s="567">
        <f>E152+E159+E166</f>
        <v>0</v>
      </c>
    </row>
    <row r="152" spans="1:5" s="552" customFormat="1" ht="15.75">
      <c r="A152" s="578" t="s">
        <v>420</v>
      </c>
      <c r="B152" s="554" t="s">
        <v>421</v>
      </c>
      <c r="C152" s="558">
        <f>C153+C156</f>
        <v>0</v>
      </c>
      <c r="D152" s="558">
        <f>D153+D156</f>
        <v>0</v>
      </c>
      <c r="E152" s="568">
        <f>E153+E156</f>
        <v>0</v>
      </c>
    </row>
    <row r="153" spans="1:5" s="552" customFormat="1" ht="15.75" customHeight="1">
      <c r="A153" s="569" t="s">
        <v>422</v>
      </c>
      <c r="B153" s="554" t="s">
        <v>423</v>
      </c>
      <c r="C153" s="558">
        <f>C154+C155</f>
        <v>0</v>
      </c>
      <c r="D153" s="558">
        <f>D154+D155</f>
        <v>0</v>
      </c>
      <c r="E153" s="568">
        <f>E154+E155</f>
        <v>0</v>
      </c>
    </row>
    <row r="154" spans="1:5" s="552" customFormat="1" ht="15.75">
      <c r="A154" s="570" t="s">
        <v>424</v>
      </c>
      <c r="B154" s="554" t="s">
        <v>425</v>
      </c>
      <c r="C154" s="561"/>
      <c r="D154" s="561"/>
      <c r="E154" s="571"/>
    </row>
    <row r="155" spans="1:5" s="552" customFormat="1" ht="15.75">
      <c r="A155" s="572" t="s">
        <v>426</v>
      </c>
      <c r="B155" s="554" t="s">
        <v>427</v>
      </c>
      <c r="C155" s="561"/>
      <c r="D155" s="562"/>
      <c r="E155" s="571"/>
    </row>
    <row r="156" spans="1:5" s="552" customFormat="1" ht="15.75" customHeight="1">
      <c r="A156" s="569" t="s">
        <v>428</v>
      </c>
      <c r="B156" s="554" t="s">
        <v>429</v>
      </c>
      <c r="C156" s="558">
        <f>C157+C158</f>
        <v>0</v>
      </c>
      <c r="D156" s="558">
        <f>D157+D158</f>
        <v>0</v>
      </c>
      <c r="E156" s="568">
        <f>E157+E158</f>
        <v>0</v>
      </c>
    </row>
    <row r="157" spans="1:5" s="552" customFormat="1" ht="22.5">
      <c r="A157" s="570" t="s">
        <v>430</v>
      </c>
      <c r="B157" s="554" t="s">
        <v>431</v>
      </c>
      <c r="C157" s="561"/>
      <c r="D157" s="561"/>
      <c r="E157" s="571"/>
    </row>
    <row r="158" spans="1:5" s="552" customFormat="1" ht="15.75">
      <c r="A158" s="572" t="s">
        <v>426</v>
      </c>
      <c r="B158" s="554" t="s">
        <v>432</v>
      </c>
      <c r="C158" s="561"/>
      <c r="D158" s="579"/>
      <c r="E158" s="571"/>
    </row>
    <row r="159" spans="1:5" s="552" customFormat="1" ht="15.75" customHeight="1">
      <c r="A159" s="578" t="s">
        <v>433</v>
      </c>
      <c r="B159" s="554" t="s">
        <v>434</v>
      </c>
      <c r="C159" s="558">
        <f>C160+C163</f>
        <v>0</v>
      </c>
      <c r="D159" s="558">
        <f>D160+D163</f>
        <v>0</v>
      </c>
      <c r="E159" s="559"/>
    </row>
    <row r="160" spans="1:5" s="552" customFormat="1" ht="15.75" customHeight="1">
      <c r="A160" s="569" t="s">
        <v>435</v>
      </c>
      <c r="B160" s="554" t="s">
        <v>436</v>
      </c>
      <c r="C160" s="558">
        <f>C161+C162</f>
        <v>0</v>
      </c>
      <c r="D160" s="558">
        <f>D161+D162</f>
        <v>0</v>
      </c>
      <c r="E160" s="559"/>
    </row>
    <row r="161" spans="1:5" s="552" customFormat="1" ht="15.75" customHeight="1">
      <c r="A161" s="570" t="s">
        <v>437</v>
      </c>
      <c r="B161" s="554" t="s">
        <v>438</v>
      </c>
      <c r="C161" s="561"/>
      <c r="D161" s="561"/>
      <c r="E161" s="559"/>
    </row>
    <row r="162" spans="1:5" s="552" customFormat="1" ht="15.75" customHeight="1">
      <c r="A162" s="572" t="s">
        <v>439</v>
      </c>
      <c r="B162" s="554" t="s">
        <v>440</v>
      </c>
      <c r="C162" s="561"/>
      <c r="D162" s="562"/>
      <c r="E162" s="559"/>
    </row>
    <row r="163" spans="1:5" s="552" customFormat="1" ht="15.75" customHeight="1">
      <c r="A163" s="569" t="s">
        <v>441</v>
      </c>
      <c r="B163" s="554" t="s">
        <v>442</v>
      </c>
      <c r="C163" s="558">
        <f>C164+C165</f>
        <v>0</v>
      </c>
      <c r="D163" s="558">
        <f>D164+D165</f>
        <v>0</v>
      </c>
      <c r="E163" s="559"/>
    </row>
    <row r="164" spans="1:5" s="552" customFormat="1" ht="16.5" customHeight="1">
      <c r="A164" s="570" t="s">
        <v>443</v>
      </c>
      <c r="B164" s="554" t="s">
        <v>444</v>
      </c>
      <c r="C164" s="561"/>
      <c r="D164" s="561"/>
      <c r="E164" s="559"/>
    </row>
    <row r="165" spans="1:5" s="552" customFormat="1" ht="15.75">
      <c r="A165" s="572" t="s">
        <v>445</v>
      </c>
      <c r="B165" s="554" t="s">
        <v>446</v>
      </c>
      <c r="C165" s="561"/>
      <c r="D165" s="579"/>
      <c r="E165" s="559"/>
    </row>
    <row r="166" spans="1:5" s="552" customFormat="1" ht="15.75">
      <c r="A166" s="578" t="s">
        <v>447</v>
      </c>
      <c r="B166" s="554" t="s">
        <v>448</v>
      </c>
      <c r="C166" s="558">
        <f>C167+C170</f>
        <v>0</v>
      </c>
      <c r="D166" s="558">
        <f>D167+D170</f>
        <v>0</v>
      </c>
      <c r="E166" s="559"/>
    </row>
    <row r="167" spans="1:5" s="552" customFormat="1" ht="22.5">
      <c r="A167" s="569" t="s">
        <v>449</v>
      </c>
      <c r="B167" s="554" t="s">
        <v>450</v>
      </c>
      <c r="C167" s="558">
        <f>C168+C169</f>
        <v>0</v>
      </c>
      <c r="D167" s="558">
        <f>D168+D169</f>
        <v>0</v>
      </c>
      <c r="E167" s="559"/>
    </row>
    <row r="168" spans="1:5" s="552" customFormat="1" ht="15.75">
      <c r="A168" s="570" t="s">
        <v>451</v>
      </c>
      <c r="B168" s="554" t="s">
        <v>452</v>
      </c>
      <c r="C168" s="561"/>
      <c r="D168" s="561"/>
      <c r="E168" s="559"/>
    </row>
    <row r="169" spans="1:5" s="552" customFormat="1" ht="15.75">
      <c r="A169" s="572" t="s">
        <v>453</v>
      </c>
      <c r="B169" s="554" t="s">
        <v>454</v>
      </c>
      <c r="C169" s="561"/>
      <c r="D169" s="562"/>
      <c r="E169" s="559"/>
    </row>
    <row r="170" spans="1:5" s="552" customFormat="1" ht="24.75" customHeight="1">
      <c r="A170" s="580" t="s">
        <v>455</v>
      </c>
      <c r="B170" s="554" t="s">
        <v>456</v>
      </c>
      <c r="C170" s="566">
        <f>C171+C174+C177+C180</f>
        <v>0</v>
      </c>
      <c r="D170" s="566">
        <f>D171+D174+D177+D180</f>
        <v>0</v>
      </c>
      <c r="E170" s="567">
        <f>E171+E174+E177+E180</f>
        <v>0</v>
      </c>
    </row>
    <row r="171" spans="1:5" s="552" customFormat="1" ht="22.5">
      <c r="A171" s="578" t="s">
        <v>457</v>
      </c>
      <c r="B171" s="554" t="s">
        <v>458</v>
      </c>
      <c r="C171" s="558">
        <f>C172+C173</f>
        <v>0</v>
      </c>
      <c r="D171" s="558">
        <f>D172+D173</f>
        <v>0</v>
      </c>
      <c r="E171" s="568">
        <f>E172+E173</f>
        <v>0</v>
      </c>
    </row>
    <row r="172" spans="1:5" s="552" customFormat="1" ht="15.75">
      <c r="A172" s="570" t="s">
        <v>459</v>
      </c>
      <c r="B172" s="554" t="s">
        <v>460</v>
      </c>
      <c r="C172" s="561"/>
      <c r="D172" s="561"/>
      <c r="E172" s="571"/>
    </row>
    <row r="173" spans="1:5" s="552" customFormat="1" ht="15.75">
      <c r="A173" s="572" t="s">
        <v>461</v>
      </c>
      <c r="B173" s="554" t="s">
        <v>462</v>
      </c>
      <c r="C173" s="561"/>
      <c r="D173" s="562"/>
      <c r="E173" s="571"/>
    </row>
    <row r="174" spans="1:5" s="552" customFormat="1" ht="22.5">
      <c r="A174" s="578" t="s">
        <v>463</v>
      </c>
      <c r="B174" s="554" t="s">
        <v>464</v>
      </c>
      <c r="C174" s="558">
        <f>C175+C176</f>
        <v>0</v>
      </c>
      <c r="D174" s="558">
        <f>D175+D176</f>
        <v>0</v>
      </c>
      <c r="E174" s="559"/>
    </row>
    <row r="175" spans="1:5" s="552" customFormat="1" ht="15.75">
      <c r="A175" s="570" t="s">
        <v>465</v>
      </c>
      <c r="B175" s="554" t="s">
        <v>466</v>
      </c>
      <c r="C175" s="561"/>
      <c r="D175" s="561"/>
      <c r="E175" s="559"/>
    </row>
    <row r="176" spans="1:5" s="552" customFormat="1" ht="15.75">
      <c r="A176" s="572" t="s">
        <v>467</v>
      </c>
      <c r="B176" s="554" t="s">
        <v>468</v>
      </c>
      <c r="C176" s="561"/>
      <c r="D176" s="579"/>
      <c r="E176" s="559"/>
    </row>
    <row r="177" spans="1:5" s="552" customFormat="1" ht="15.75">
      <c r="A177" s="578" t="s">
        <v>469</v>
      </c>
      <c r="B177" s="554" t="s">
        <v>470</v>
      </c>
      <c r="C177" s="558">
        <f>C178+C179</f>
        <v>0</v>
      </c>
      <c r="D177" s="558">
        <f>D178+D179</f>
        <v>0</v>
      </c>
      <c r="E177" s="559"/>
    </row>
    <row r="178" spans="1:5" s="552" customFormat="1" ht="15.75">
      <c r="A178" s="570" t="s">
        <v>471</v>
      </c>
      <c r="B178" s="554" t="s">
        <v>472</v>
      </c>
      <c r="C178" s="561"/>
      <c r="D178" s="561"/>
      <c r="E178" s="559"/>
    </row>
    <row r="179" spans="1:5" s="552" customFormat="1" ht="15.75">
      <c r="A179" s="572" t="s">
        <v>473</v>
      </c>
      <c r="B179" s="554" t="s">
        <v>474</v>
      </c>
      <c r="C179" s="561"/>
      <c r="D179" s="562"/>
      <c r="E179" s="559"/>
    </row>
    <row r="180" spans="1:5" s="552" customFormat="1" ht="22.5">
      <c r="A180" s="578" t="s">
        <v>475</v>
      </c>
      <c r="B180" s="554" t="s">
        <v>476</v>
      </c>
      <c r="C180" s="558">
        <f>C181+C182</f>
        <v>0</v>
      </c>
      <c r="D180" s="558">
        <f>D181+D182</f>
        <v>0</v>
      </c>
      <c r="E180" s="559"/>
    </row>
    <row r="181" spans="1:5" s="552" customFormat="1" ht="15.75">
      <c r="A181" s="570" t="s">
        <v>477</v>
      </c>
      <c r="B181" s="554" t="s">
        <v>478</v>
      </c>
      <c r="C181" s="561"/>
      <c r="D181" s="561"/>
      <c r="E181" s="559"/>
    </row>
    <row r="182" spans="1:5" s="552" customFormat="1" ht="15.75">
      <c r="A182" s="572" t="s">
        <v>479</v>
      </c>
      <c r="B182" s="554" t="s">
        <v>480</v>
      </c>
      <c r="C182" s="561"/>
      <c r="D182" s="562"/>
      <c r="E182" s="559"/>
    </row>
    <row r="183" spans="1:5" s="552" customFormat="1" ht="15.75" customHeight="1">
      <c r="A183" s="563" t="s">
        <v>481</v>
      </c>
      <c r="B183" s="554" t="s">
        <v>482</v>
      </c>
      <c r="C183" s="564">
        <f>C7+C21+C139+C150</f>
        <v>473567</v>
      </c>
      <c r="D183" s="564">
        <f>D7+D21+D139+D150</f>
        <v>361013</v>
      </c>
      <c r="E183" s="565">
        <f>E7+E21+E139+E150</f>
        <v>0</v>
      </c>
    </row>
    <row r="184" spans="1:5" s="552" customFormat="1" ht="15.75">
      <c r="A184" s="563" t="s">
        <v>483</v>
      </c>
      <c r="B184" s="554" t="s">
        <v>484</v>
      </c>
      <c r="C184" s="562"/>
      <c r="D184" s="564">
        <f>D185+D193+D203</f>
        <v>199</v>
      </c>
      <c r="E184" s="565">
        <f>E185+E193+E203</f>
        <v>0</v>
      </c>
    </row>
    <row r="185" spans="1:5" s="552" customFormat="1" ht="15.75">
      <c r="A185" s="553" t="s">
        <v>485</v>
      </c>
      <c r="B185" s="554" t="s">
        <v>486</v>
      </c>
      <c r="C185" s="573"/>
      <c r="D185" s="566">
        <f>SUM(D186:D192)</f>
        <v>199</v>
      </c>
      <c r="E185" s="575"/>
    </row>
    <row r="186" spans="1:5" s="552" customFormat="1" ht="15.75">
      <c r="A186" s="569" t="s">
        <v>487</v>
      </c>
      <c r="B186" s="554" t="s">
        <v>488</v>
      </c>
      <c r="C186" s="562"/>
      <c r="D186" s="561"/>
      <c r="E186" s="559"/>
    </row>
    <row r="187" spans="1:5" s="552" customFormat="1" ht="15.75">
      <c r="A187" s="569" t="s">
        <v>489</v>
      </c>
      <c r="B187" s="554" t="s">
        <v>490</v>
      </c>
      <c r="C187" s="562"/>
      <c r="D187" s="561"/>
      <c r="E187" s="559"/>
    </row>
    <row r="188" spans="1:5" s="552" customFormat="1" ht="15.75">
      <c r="A188" s="569" t="s">
        <v>491</v>
      </c>
      <c r="B188" s="554" t="s">
        <v>492</v>
      </c>
      <c r="C188" s="562"/>
      <c r="D188" s="561"/>
      <c r="E188" s="559"/>
    </row>
    <row r="189" spans="1:5" s="552" customFormat="1" ht="15.75">
      <c r="A189" s="569" t="s">
        <v>493</v>
      </c>
      <c r="B189" s="554" t="s">
        <v>494</v>
      </c>
      <c r="C189" s="562"/>
      <c r="D189" s="561"/>
      <c r="E189" s="559"/>
    </row>
    <row r="190" spans="1:5" s="552" customFormat="1" ht="15.75">
      <c r="A190" s="569" t="s">
        <v>495</v>
      </c>
      <c r="B190" s="554" t="s">
        <v>496</v>
      </c>
      <c r="C190" s="562"/>
      <c r="D190" s="561"/>
      <c r="E190" s="559"/>
    </row>
    <row r="191" spans="1:5" s="552" customFormat="1" ht="15.75">
      <c r="A191" s="581" t="s">
        <v>497</v>
      </c>
      <c r="B191" s="554" t="s">
        <v>498</v>
      </c>
      <c r="C191" s="562"/>
      <c r="D191" s="561">
        <v>199</v>
      </c>
      <c r="E191" s="559"/>
    </row>
    <row r="192" spans="1:5" s="552" customFormat="1" ht="15.75">
      <c r="A192" s="569" t="s">
        <v>499</v>
      </c>
      <c r="B192" s="554" t="s">
        <v>500</v>
      </c>
      <c r="C192" s="562"/>
      <c r="D192" s="561"/>
      <c r="E192" s="559"/>
    </row>
    <row r="193" spans="1:5" s="552" customFormat="1" ht="15.75">
      <c r="A193" s="553" t="s">
        <v>501</v>
      </c>
      <c r="B193" s="554" t="s">
        <v>502</v>
      </c>
      <c r="C193" s="573"/>
      <c r="D193" s="566">
        <f>SUM(D194:D197)+D198</f>
        <v>0</v>
      </c>
      <c r="E193" s="567">
        <f>SUM(E194:E197)+E198</f>
        <v>0</v>
      </c>
    </row>
    <row r="194" spans="1:5" s="552" customFormat="1" ht="15.75">
      <c r="A194" s="569" t="s">
        <v>503</v>
      </c>
      <c r="B194" s="554" t="s">
        <v>504</v>
      </c>
      <c r="C194" s="562"/>
      <c r="D194" s="561"/>
      <c r="E194" s="559"/>
    </row>
    <row r="195" spans="1:5" s="552" customFormat="1" ht="15.75">
      <c r="A195" s="569" t="s">
        <v>505</v>
      </c>
      <c r="B195" s="554" t="s">
        <v>506</v>
      </c>
      <c r="C195" s="562"/>
      <c r="D195" s="561"/>
      <c r="E195" s="559"/>
    </row>
    <row r="196" spans="1:5" s="552" customFormat="1" ht="15.75">
      <c r="A196" s="569" t="s">
        <v>507</v>
      </c>
      <c r="B196" s="554" t="s">
        <v>508</v>
      </c>
      <c r="C196" s="562"/>
      <c r="D196" s="561"/>
      <c r="E196" s="559"/>
    </row>
    <row r="197" spans="1:5" s="552" customFormat="1" ht="15.75">
      <c r="A197" s="569" t="s">
        <v>509</v>
      </c>
      <c r="B197" s="554" t="s">
        <v>510</v>
      </c>
      <c r="C197" s="562"/>
      <c r="D197" s="561"/>
      <c r="E197" s="559"/>
    </row>
    <row r="198" spans="1:5" s="552" customFormat="1" ht="15.75">
      <c r="A198" s="569" t="s">
        <v>511</v>
      </c>
      <c r="B198" s="554" t="s">
        <v>512</v>
      </c>
      <c r="C198" s="562"/>
      <c r="D198" s="558">
        <f>SUM(D199:D202)</f>
        <v>0</v>
      </c>
      <c r="E198" s="568">
        <f>SUM(E199:E202)</f>
        <v>0</v>
      </c>
    </row>
    <row r="199" spans="1:5" s="552" customFormat="1" ht="15.75">
      <c r="A199" s="570" t="s">
        <v>513</v>
      </c>
      <c r="B199" s="554" t="s">
        <v>514</v>
      </c>
      <c r="C199" s="562"/>
      <c r="D199" s="561"/>
      <c r="E199" s="571"/>
    </row>
    <row r="200" spans="1:5" s="552" customFormat="1" ht="15.75">
      <c r="A200" s="570" t="s">
        <v>515</v>
      </c>
      <c r="B200" s="554" t="s">
        <v>516</v>
      </c>
      <c r="C200" s="562"/>
      <c r="D200" s="561"/>
      <c r="E200" s="559"/>
    </row>
    <row r="201" spans="1:5" s="552" customFormat="1" ht="15.75">
      <c r="A201" s="570" t="s">
        <v>517</v>
      </c>
      <c r="B201" s="554" t="s">
        <v>518</v>
      </c>
      <c r="C201" s="562"/>
      <c r="D201" s="561"/>
      <c r="E201" s="559"/>
    </row>
    <row r="202" spans="1:5" s="552" customFormat="1" ht="15.75">
      <c r="A202" s="570" t="s">
        <v>519</v>
      </c>
      <c r="B202" s="554" t="s">
        <v>520</v>
      </c>
      <c r="C202" s="562"/>
      <c r="D202" s="561"/>
      <c r="E202" s="559"/>
    </row>
    <row r="203" spans="1:5" s="552" customFormat="1" ht="15.75">
      <c r="A203" s="553" t="s">
        <v>521</v>
      </c>
      <c r="B203" s="554" t="s">
        <v>522</v>
      </c>
      <c r="C203" s="573"/>
      <c r="D203" s="566">
        <f>SUM(D204:D206)</f>
        <v>0</v>
      </c>
      <c r="E203" s="575"/>
    </row>
    <row r="204" spans="1:5" s="552" customFormat="1" ht="15.75">
      <c r="A204" s="569" t="s">
        <v>523</v>
      </c>
      <c r="B204" s="554" t="s">
        <v>524</v>
      </c>
      <c r="C204" s="562"/>
      <c r="D204" s="561"/>
      <c r="E204" s="559"/>
    </row>
    <row r="205" spans="1:5" s="552" customFormat="1" ht="15.75">
      <c r="A205" s="569" t="s">
        <v>525</v>
      </c>
      <c r="B205" s="554" t="s">
        <v>526</v>
      </c>
      <c r="C205" s="562"/>
      <c r="D205" s="561"/>
      <c r="E205" s="559"/>
    </row>
    <row r="206" spans="1:5" s="552" customFormat="1" ht="15.75">
      <c r="A206" s="569" t="s">
        <v>527</v>
      </c>
      <c r="B206" s="554" t="s">
        <v>528</v>
      </c>
      <c r="C206" s="562"/>
      <c r="D206" s="561"/>
      <c r="E206" s="559"/>
    </row>
    <row r="207" spans="1:5" s="552" customFormat="1" ht="15.75">
      <c r="A207" s="563" t="s">
        <v>529</v>
      </c>
      <c r="B207" s="554" t="s">
        <v>530</v>
      </c>
      <c r="C207" s="562"/>
      <c r="D207" s="564">
        <f>D208+D209+D214+D227+D228+D229</f>
        <v>864</v>
      </c>
      <c r="E207" s="559"/>
    </row>
    <row r="208" spans="1:5" s="552" customFormat="1" ht="15.75">
      <c r="A208" s="553" t="s">
        <v>531</v>
      </c>
      <c r="B208" s="554" t="s">
        <v>532</v>
      </c>
      <c r="C208" s="573"/>
      <c r="D208" s="574">
        <v>327</v>
      </c>
      <c r="E208" s="575"/>
    </row>
    <row r="209" spans="1:5" s="552" customFormat="1" ht="15.75">
      <c r="A209" s="553" t="s">
        <v>533</v>
      </c>
      <c r="B209" s="554" t="s">
        <v>534</v>
      </c>
      <c r="C209" s="573"/>
      <c r="D209" s="566">
        <f>SUM(D210:D213)</f>
        <v>537</v>
      </c>
      <c r="E209" s="575"/>
    </row>
    <row r="210" spans="1:5" s="552" customFormat="1" ht="15.75">
      <c r="A210" s="569" t="s">
        <v>535</v>
      </c>
      <c r="B210" s="554" t="s">
        <v>536</v>
      </c>
      <c r="C210" s="562"/>
      <c r="D210" s="561">
        <v>537</v>
      </c>
      <c r="E210" s="559"/>
    </row>
    <row r="211" spans="1:5" s="552" customFormat="1" ht="15.75">
      <c r="A211" s="569" t="s">
        <v>537</v>
      </c>
      <c r="B211" s="554" t="s">
        <v>538</v>
      </c>
      <c r="C211" s="562"/>
      <c r="D211" s="561"/>
      <c r="E211" s="559"/>
    </row>
    <row r="212" spans="1:5" s="552" customFormat="1" ht="15.75">
      <c r="A212" s="569" t="s">
        <v>539</v>
      </c>
      <c r="B212" s="554" t="s">
        <v>540</v>
      </c>
      <c r="C212" s="562" t="s">
        <v>541</v>
      </c>
      <c r="D212" s="561"/>
      <c r="E212" s="559"/>
    </row>
    <row r="213" spans="1:5" s="552" customFormat="1" ht="15.75">
      <c r="A213" s="569" t="s">
        <v>542</v>
      </c>
      <c r="B213" s="554" t="s">
        <v>543</v>
      </c>
      <c r="C213" s="562"/>
      <c r="D213" s="561"/>
      <c r="E213" s="559"/>
    </row>
    <row r="214" spans="1:5" s="552" customFormat="1" ht="15.75">
      <c r="A214" s="553" t="s">
        <v>557</v>
      </c>
      <c r="B214" s="554" t="s">
        <v>558</v>
      </c>
      <c r="C214" s="573"/>
      <c r="D214" s="566">
        <f>D215+D221</f>
        <v>0</v>
      </c>
      <c r="E214" s="575"/>
    </row>
    <row r="215" spans="1:5" s="552" customFormat="1" ht="15.75">
      <c r="A215" s="569" t="s">
        <v>559</v>
      </c>
      <c r="B215" s="554" t="s">
        <v>560</v>
      </c>
      <c r="C215" s="562"/>
      <c r="D215" s="558">
        <f>SUM(D216:D220)</f>
        <v>0</v>
      </c>
      <c r="E215" s="559"/>
    </row>
    <row r="216" spans="1:5" s="552" customFormat="1" ht="15.75">
      <c r="A216" s="570" t="s">
        <v>561</v>
      </c>
      <c r="B216" s="554" t="s">
        <v>562</v>
      </c>
      <c r="C216" s="562"/>
      <c r="D216" s="561"/>
      <c r="E216" s="559"/>
    </row>
    <row r="217" spans="1:5" s="552" customFormat="1" ht="15.75">
      <c r="A217" s="570" t="s">
        <v>563</v>
      </c>
      <c r="B217" s="554" t="s">
        <v>564</v>
      </c>
      <c r="C217" s="562"/>
      <c r="D217" s="561"/>
      <c r="E217" s="559"/>
    </row>
    <row r="218" spans="1:5" s="552" customFormat="1" ht="15.75">
      <c r="A218" s="570" t="s">
        <v>565</v>
      </c>
      <c r="B218" s="554" t="s">
        <v>566</v>
      </c>
      <c r="C218" s="562"/>
      <c r="D218" s="561"/>
      <c r="E218" s="559"/>
    </row>
    <row r="219" spans="1:5" s="552" customFormat="1" ht="15.75">
      <c r="A219" s="570" t="s">
        <v>567</v>
      </c>
      <c r="B219" s="554" t="s">
        <v>568</v>
      </c>
      <c r="C219" s="562"/>
      <c r="D219" s="561"/>
      <c r="E219" s="559"/>
    </row>
    <row r="220" spans="1:5" s="552" customFormat="1" ht="15.75">
      <c r="A220" s="570" t="s">
        <v>569</v>
      </c>
      <c r="B220" s="554" t="s">
        <v>570</v>
      </c>
      <c r="C220" s="562"/>
      <c r="D220" s="561"/>
      <c r="E220" s="559"/>
    </row>
    <row r="221" spans="1:5" s="552" customFormat="1" ht="15.75">
      <c r="A221" s="569" t="s">
        <v>571</v>
      </c>
      <c r="B221" s="554" t="s">
        <v>572</v>
      </c>
      <c r="C221" s="562"/>
      <c r="D221" s="558">
        <f>SUM(D222:D226)</f>
        <v>0</v>
      </c>
      <c r="E221" s="559"/>
    </row>
    <row r="222" spans="1:5" s="552" customFormat="1" ht="15.75">
      <c r="A222" s="570" t="s">
        <v>573</v>
      </c>
      <c r="B222" s="554" t="s">
        <v>574</v>
      </c>
      <c r="C222" s="562"/>
      <c r="D222" s="561"/>
      <c r="E222" s="559"/>
    </row>
    <row r="223" spans="1:5" s="552" customFormat="1" ht="15.75">
      <c r="A223" s="570" t="s">
        <v>575</v>
      </c>
      <c r="B223" s="554" t="s">
        <v>576</v>
      </c>
      <c r="C223" s="562"/>
      <c r="D223" s="561"/>
      <c r="E223" s="559"/>
    </row>
    <row r="224" spans="1:5" s="552" customFormat="1" ht="15.75">
      <c r="A224" s="570" t="s">
        <v>577</v>
      </c>
      <c r="B224" s="554" t="s">
        <v>578</v>
      </c>
      <c r="C224" s="562"/>
      <c r="D224" s="561"/>
      <c r="E224" s="559"/>
    </row>
    <row r="225" spans="1:5" s="552" customFormat="1" ht="15.75">
      <c r="A225" s="570" t="s">
        <v>579</v>
      </c>
      <c r="B225" s="554" t="s">
        <v>580</v>
      </c>
      <c r="C225" s="562"/>
      <c r="D225" s="561"/>
      <c r="E225" s="559"/>
    </row>
    <row r="226" spans="1:5" s="552" customFormat="1" ht="15.75">
      <c r="A226" s="570" t="s">
        <v>581</v>
      </c>
      <c r="B226" s="554" t="s">
        <v>582</v>
      </c>
      <c r="C226" s="562"/>
      <c r="D226" s="561"/>
      <c r="E226" s="559"/>
    </row>
    <row r="227" spans="1:5" s="552" customFormat="1" ht="15.75">
      <c r="A227" s="553" t="s">
        <v>583</v>
      </c>
      <c r="B227" s="554" t="s">
        <v>584</v>
      </c>
      <c r="C227" s="573"/>
      <c r="D227" s="574"/>
      <c r="E227" s="575"/>
    </row>
    <row r="228" spans="1:5" s="552" customFormat="1" ht="15.75">
      <c r="A228" s="553" t="s">
        <v>656</v>
      </c>
      <c r="B228" s="554" t="s">
        <v>657</v>
      </c>
      <c r="C228" s="573"/>
      <c r="D228" s="574"/>
      <c r="E228" s="575"/>
    </row>
    <row r="229" spans="1:5" s="552" customFormat="1" ht="15.75">
      <c r="A229" s="553" t="s">
        <v>658</v>
      </c>
      <c r="B229" s="554" t="s">
        <v>659</v>
      </c>
      <c r="C229" s="573"/>
      <c r="D229" s="566">
        <f>SUM(D230:D231)</f>
        <v>0</v>
      </c>
      <c r="E229" s="575"/>
    </row>
    <row r="230" spans="1:5" s="552" customFormat="1" ht="15.75">
      <c r="A230" s="569" t="s">
        <v>660</v>
      </c>
      <c r="B230" s="554" t="s">
        <v>661</v>
      </c>
      <c r="C230" s="562"/>
      <c r="D230" s="561"/>
      <c r="E230" s="559"/>
    </row>
    <row r="231" spans="1:5" s="552" customFormat="1" ht="15.75">
      <c r="A231" s="569" t="s">
        <v>662</v>
      </c>
      <c r="B231" s="554" t="s">
        <v>663</v>
      </c>
      <c r="C231" s="562"/>
      <c r="D231" s="561"/>
      <c r="E231" s="559"/>
    </row>
    <row r="232" spans="1:5" s="552" customFormat="1" ht="33" customHeight="1" hidden="1">
      <c r="A232" s="569" t="s">
        <v>664</v>
      </c>
      <c r="B232" s="554" t="s">
        <v>665</v>
      </c>
      <c r="C232" s="558"/>
      <c r="D232" s="558"/>
      <c r="E232" s="568"/>
    </row>
    <row r="233" spans="1:5" s="552" customFormat="1" ht="15.75" hidden="1">
      <c r="A233" s="569" t="s">
        <v>666</v>
      </c>
      <c r="B233" s="554" t="s">
        <v>667</v>
      </c>
      <c r="C233" s="558"/>
      <c r="D233" s="558"/>
      <c r="E233" s="568"/>
    </row>
    <row r="234" spans="1:5" s="552" customFormat="1" ht="15.75">
      <c r="A234" s="563" t="s">
        <v>669</v>
      </c>
      <c r="B234" s="554" t="s">
        <v>670</v>
      </c>
      <c r="C234" s="562"/>
      <c r="D234" s="564">
        <f>SUM(D235:D239)</f>
        <v>0</v>
      </c>
      <c r="E234" s="559"/>
    </row>
    <row r="235" spans="1:5" s="552" customFormat="1" ht="15.75">
      <c r="A235" s="553" t="s">
        <v>671</v>
      </c>
      <c r="B235" s="554" t="s">
        <v>672</v>
      </c>
      <c r="C235" s="573"/>
      <c r="D235" s="574"/>
      <c r="E235" s="575"/>
    </row>
    <row r="236" spans="1:5" s="552" customFormat="1" ht="15.75">
      <c r="A236" s="553" t="s">
        <v>673</v>
      </c>
      <c r="B236" s="554" t="s">
        <v>674</v>
      </c>
      <c r="C236" s="573"/>
      <c r="D236" s="574"/>
      <c r="E236" s="575"/>
    </row>
    <row r="237" spans="1:5" s="552" customFormat="1" ht="15.75">
      <c r="A237" s="553" t="s">
        <v>675</v>
      </c>
      <c r="B237" s="554" t="s">
        <v>676</v>
      </c>
      <c r="C237" s="573"/>
      <c r="D237" s="574"/>
      <c r="E237" s="575"/>
    </row>
    <row r="238" spans="1:5" s="552" customFormat="1" ht="15.75">
      <c r="A238" s="553" t="s">
        <v>677</v>
      </c>
      <c r="B238" s="554" t="s">
        <v>678</v>
      </c>
      <c r="C238" s="573"/>
      <c r="D238" s="574"/>
      <c r="E238" s="575"/>
    </row>
    <row r="239" spans="1:5" s="552" customFormat="1" ht="15.75">
      <c r="A239" s="553" t="s">
        <v>679</v>
      </c>
      <c r="B239" s="554" t="s">
        <v>680</v>
      </c>
      <c r="C239" s="573"/>
      <c r="D239" s="574"/>
      <c r="E239" s="575"/>
    </row>
    <row r="240" spans="1:5" s="552" customFormat="1" ht="15.75">
      <c r="A240" s="563" t="s">
        <v>681</v>
      </c>
      <c r="B240" s="554" t="s">
        <v>682</v>
      </c>
      <c r="C240" s="562"/>
      <c r="D240" s="564">
        <f>D241+D257</f>
        <v>292</v>
      </c>
      <c r="E240" s="559"/>
    </row>
    <row r="241" spans="1:5" s="552" customFormat="1" ht="15.75">
      <c r="A241" s="553" t="s">
        <v>683</v>
      </c>
      <c r="B241" s="554" t="s">
        <v>684</v>
      </c>
      <c r="C241" s="573"/>
      <c r="D241" s="566">
        <f>D242+D245+D246+D247</f>
        <v>292</v>
      </c>
      <c r="E241" s="575"/>
    </row>
    <row r="242" spans="1:5" s="552" customFormat="1" ht="15.75">
      <c r="A242" s="557" t="s">
        <v>685</v>
      </c>
      <c r="B242" s="554" t="s">
        <v>686</v>
      </c>
      <c r="C242" s="562"/>
      <c r="D242" s="558">
        <f>SUM(D243:D244)</f>
        <v>292</v>
      </c>
      <c r="E242" s="559"/>
    </row>
    <row r="243" spans="1:5" s="552" customFormat="1" ht="15.75">
      <c r="A243" s="569" t="s">
        <v>687</v>
      </c>
      <c r="B243" s="554" t="s">
        <v>688</v>
      </c>
      <c r="C243" s="562"/>
      <c r="D243" s="561">
        <v>292</v>
      </c>
      <c r="E243" s="559"/>
    </row>
    <row r="244" spans="1:5" s="552" customFormat="1" ht="15.75">
      <c r="A244" s="569" t="s">
        <v>689</v>
      </c>
      <c r="B244" s="554" t="s">
        <v>690</v>
      </c>
      <c r="C244" s="562"/>
      <c r="D244" s="561"/>
      <c r="E244" s="559"/>
    </row>
    <row r="245" spans="1:5" s="552" customFormat="1" ht="15.75">
      <c r="A245" s="557" t="s">
        <v>691</v>
      </c>
      <c r="B245" s="554" t="s">
        <v>692</v>
      </c>
      <c r="C245" s="562"/>
      <c r="D245" s="561"/>
      <c r="E245" s="559"/>
    </row>
    <row r="246" spans="1:5" s="552" customFormat="1" ht="15.75">
      <c r="A246" s="557" t="s">
        <v>693</v>
      </c>
      <c r="B246" s="554" t="s">
        <v>694</v>
      </c>
      <c r="C246" s="562"/>
      <c r="D246" s="561"/>
      <c r="E246" s="559"/>
    </row>
    <row r="247" spans="1:5" s="552" customFormat="1" ht="15.75">
      <c r="A247" s="557" t="s">
        <v>695</v>
      </c>
      <c r="B247" s="554" t="s">
        <v>696</v>
      </c>
      <c r="C247" s="562"/>
      <c r="D247" s="561"/>
      <c r="E247" s="559"/>
    </row>
    <row r="248" spans="1:5" s="552" customFormat="1" ht="15.75">
      <c r="A248" s="553" t="s">
        <v>697</v>
      </c>
      <c r="B248" s="554" t="s">
        <v>698</v>
      </c>
      <c r="C248" s="573"/>
      <c r="D248" s="566">
        <f>SUM(D249:D256)</f>
        <v>0</v>
      </c>
      <c r="E248" s="575"/>
    </row>
    <row r="249" spans="1:5" s="552" customFormat="1" ht="15.75">
      <c r="A249" s="557" t="s">
        <v>699</v>
      </c>
      <c r="B249" s="554" t="s">
        <v>700</v>
      </c>
      <c r="C249" s="562"/>
      <c r="D249" s="561"/>
      <c r="E249" s="559"/>
    </row>
    <row r="250" spans="1:5" s="552" customFormat="1" ht="15.75">
      <c r="A250" s="557" t="s">
        <v>701</v>
      </c>
      <c r="B250" s="554" t="s">
        <v>702</v>
      </c>
      <c r="C250" s="562"/>
      <c r="D250" s="561"/>
      <c r="E250" s="559"/>
    </row>
    <row r="251" spans="1:5" s="552" customFormat="1" ht="15.75">
      <c r="A251" s="557" t="s">
        <v>703</v>
      </c>
      <c r="B251" s="554" t="s">
        <v>704</v>
      </c>
      <c r="C251" s="562"/>
      <c r="D251" s="561"/>
      <c r="E251" s="559"/>
    </row>
    <row r="252" spans="1:5" s="552" customFormat="1" ht="15.75">
      <c r="A252" s="557" t="s">
        <v>705</v>
      </c>
      <c r="B252" s="554" t="s">
        <v>706</v>
      </c>
      <c r="C252" s="562"/>
      <c r="D252" s="561"/>
      <c r="E252" s="559"/>
    </row>
    <row r="253" spans="1:5" s="552" customFormat="1" ht="15.75">
      <c r="A253" s="557" t="s">
        <v>707</v>
      </c>
      <c r="B253" s="554" t="s">
        <v>708</v>
      </c>
      <c r="C253" s="562"/>
      <c r="D253" s="561"/>
      <c r="E253" s="559"/>
    </row>
    <row r="254" spans="1:5" s="552" customFormat="1" ht="15.75">
      <c r="A254" s="557" t="s">
        <v>709</v>
      </c>
      <c r="B254" s="554" t="s">
        <v>710</v>
      </c>
      <c r="C254" s="562"/>
      <c r="D254" s="561"/>
      <c r="E254" s="559"/>
    </row>
    <row r="255" spans="1:5" s="552" customFormat="1" ht="15.75">
      <c r="A255" s="557" t="s">
        <v>711</v>
      </c>
      <c r="B255" s="554" t="s">
        <v>712</v>
      </c>
      <c r="C255" s="562"/>
      <c r="D255" s="561"/>
      <c r="E255" s="559"/>
    </row>
    <row r="256" spans="1:5" s="552" customFormat="1" ht="15.75">
      <c r="A256" s="557" t="s">
        <v>713</v>
      </c>
      <c r="B256" s="554" t="s">
        <v>714</v>
      </c>
      <c r="C256" s="562"/>
      <c r="D256" s="561"/>
      <c r="E256" s="559"/>
    </row>
    <row r="257" spans="1:5" s="552" customFormat="1" ht="15.75">
      <c r="A257" s="553" t="s">
        <v>715</v>
      </c>
      <c r="B257" s="554" t="s">
        <v>716</v>
      </c>
      <c r="C257" s="573"/>
      <c r="D257" s="582"/>
      <c r="E257" s="575"/>
    </row>
    <row r="258" spans="1:5" s="552" customFormat="1" ht="15.75">
      <c r="A258" s="557" t="s">
        <v>717</v>
      </c>
      <c r="B258" s="554" t="s">
        <v>718</v>
      </c>
      <c r="C258" s="562"/>
      <c r="D258" s="561"/>
      <c r="E258" s="559"/>
    </row>
    <row r="259" spans="1:5" s="552" customFormat="1" ht="15.75">
      <c r="A259" s="557" t="s">
        <v>719</v>
      </c>
      <c r="B259" s="554" t="s">
        <v>720</v>
      </c>
      <c r="C259" s="562"/>
      <c r="D259" s="561"/>
      <c r="E259" s="559"/>
    </row>
    <row r="260" spans="1:5" s="552" customFormat="1" ht="15.75">
      <c r="A260" s="557" t="s">
        <v>721</v>
      </c>
      <c r="B260" s="554" t="s">
        <v>722</v>
      </c>
      <c r="C260" s="562"/>
      <c r="D260" s="561"/>
      <c r="E260" s="559"/>
    </row>
    <row r="261" spans="1:5" s="552" customFormat="1" ht="15.75">
      <c r="A261" s="557" t="s">
        <v>723</v>
      </c>
      <c r="B261" s="554" t="s">
        <v>724</v>
      </c>
      <c r="C261" s="562"/>
      <c r="D261" s="561"/>
      <c r="E261" s="559"/>
    </row>
    <row r="262" spans="1:5" s="552" customFormat="1" ht="15.75">
      <c r="A262" s="557" t="s">
        <v>725</v>
      </c>
      <c r="B262" s="554" t="s">
        <v>726</v>
      </c>
      <c r="C262" s="562"/>
      <c r="D262" s="561"/>
      <c r="E262" s="559"/>
    </row>
    <row r="263" spans="1:5" s="552" customFormat="1" ht="15.75">
      <c r="A263" s="557" t="s">
        <v>727</v>
      </c>
      <c r="B263" s="554" t="s">
        <v>728</v>
      </c>
      <c r="C263" s="562"/>
      <c r="D263" s="561"/>
      <c r="E263" s="559"/>
    </row>
    <row r="264" spans="1:5" s="552" customFormat="1" ht="22.5">
      <c r="A264" s="557" t="s">
        <v>729</v>
      </c>
      <c r="B264" s="554" t="s">
        <v>730</v>
      </c>
      <c r="C264" s="562"/>
      <c r="D264" s="561"/>
      <c r="E264" s="559"/>
    </row>
    <row r="265" spans="1:5" s="552" customFormat="1" ht="15.75">
      <c r="A265" s="557" t="s">
        <v>731</v>
      </c>
      <c r="B265" s="554" t="s">
        <v>732</v>
      </c>
      <c r="C265" s="562"/>
      <c r="D265" s="561"/>
      <c r="E265" s="559"/>
    </row>
    <row r="266" spans="1:5" s="552" customFormat="1" ht="15.75">
      <c r="A266" s="553" t="s">
        <v>733</v>
      </c>
      <c r="B266" s="554" t="s">
        <v>734</v>
      </c>
      <c r="C266" s="573"/>
      <c r="D266" s="574">
        <v>11638</v>
      </c>
      <c r="E266" s="575"/>
    </row>
    <row r="267" spans="1:5" s="552" customFormat="1" ht="15.75">
      <c r="A267" s="563" t="s">
        <v>735</v>
      </c>
      <c r="B267" s="554" t="s">
        <v>736</v>
      </c>
      <c r="C267" s="583"/>
      <c r="D267" s="564">
        <f>D184+D207+D234+D240+D266</f>
        <v>12993</v>
      </c>
      <c r="E267" s="556"/>
    </row>
    <row r="268" spans="1:5" s="552" customFormat="1" ht="16.5" thickBot="1">
      <c r="A268" s="584" t="s">
        <v>737</v>
      </c>
      <c r="B268" s="585" t="s">
        <v>738</v>
      </c>
      <c r="C268" s="586"/>
      <c r="D268" s="587">
        <f>D183+D267</f>
        <v>374006</v>
      </c>
      <c r="E268" s="588"/>
    </row>
    <row r="269" spans="1:5" ht="15.75">
      <c r="A269" s="589"/>
      <c r="B269" s="590"/>
      <c r="C269" s="591"/>
      <c r="D269" s="591"/>
      <c r="E269" s="592"/>
    </row>
    <row r="270" spans="1:5" ht="15.75">
      <c r="A270" s="593"/>
      <c r="B270" s="590"/>
      <c r="C270" s="591"/>
      <c r="D270" s="591"/>
      <c r="E270" s="592"/>
    </row>
    <row r="271" spans="1:5" ht="15.75">
      <c r="A271" s="590"/>
      <c r="B271" s="590"/>
      <c r="C271" s="591"/>
      <c r="D271" s="591"/>
      <c r="E271" s="592"/>
    </row>
    <row r="272" spans="1:5" ht="15.75">
      <c r="A272" s="1157"/>
      <c r="B272" s="1157"/>
      <c r="C272" s="1157"/>
      <c r="D272" s="1157"/>
      <c r="E272" s="1157"/>
    </row>
    <row r="273" spans="1:5" ht="15.75">
      <c r="A273" s="1157"/>
      <c r="B273" s="1157"/>
      <c r="C273" s="1157"/>
      <c r="D273" s="1157"/>
      <c r="E273" s="1157"/>
    </row>
  </sheetData>
  <sheetProtection/>
  <mergeCells count="10">
    <mergeCell ref="A1:E1"/>
    <mergeCell ref="A272:E272"/>
    <mergeCell ref="A273:E273"/>
    <mergeCell ref="C2:E2"/>
    <mergeCell ref="A3:A5"/>
    <mergeCell ref="B3:B5"/>
    <mergeCell ref="C3:C4"/>
    <mergeCell ref="D3:D4"/>
    <mergeCell ref="C5:E5"/>
    <mergeCell ref="E3:E4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dőlt"............................................Önkormányzat&amp;R&amp;"Times New Roman,Félkövér dőlt"19.1. melléklet a ……/2012. (……) önkormányzati rendelethez</oddHead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71.125" style="596" customWidth="1"/>
    <col min="2" max="2" width="6.125" style="608" customWidth="1"/>
    <col min="3" max="3" width="18.00390625" style="595" customWidth="1"/>
    <col min="4" max="16384" width="9.375" style="595" customWidth="1"/>
  </cols>
  <sheetData>
    <row r="1" spans="1:3" ht="32.25" customHeight="1">
      <c r="A1" s="1171" t="s">
        <v>1199</v>
      </c>
      <c r="B1" s="1171"/>
      <c r="C1" s="1171"/>
    </row>
    <row r="2" spans="1:3" ht="15.75">
      <c r="A2" s="1172" t="s">
        <v>1200</v>
      </c>
      <c r="B2" s="1172"/>
      <c r="C2" s="1172"/>
    </row>
    <row r="4" spans="2:3" ht="13.5" thickBot="1">
      <c r="B4" s="1173" t="s">
        <v>129</v>
      </c>
      <c r="C4" s="1173"/>
    </row>
    <row r="5" spans="1:3" s="597" customFormat="1" ht="31.5" customHeight="1">
      <c r="A5" s="1177" t="s">
        <v>105</v>
      </c>
      <c r="B5" s="1175" t="s">
        <v>90</v>
      </c>
      <c r="C5" s="1179" t="s">
        <v>739</v>
      </c>
    </row>
    <row r="6" spans="1:3" s="597" customFormat="1" ht="12.75">
      <c r="A6" s="1178"/>
      <c r="B6" s="1176"/>
      <c r="C6" s="1180"/>
    </row>
    <row r="7" spans="1:3" s="598" customFormat="1" ht="13.5" thickBot="1">
      <c r="A7" s="178" t="s">
        <v>92</v>
      </c>
      <c r="B7" s="179" t="s">
        <v>93</v>
      </c>
      <c r="C7" s="180" t="s">
        <v>94</v>
      </c>
    </row>
    <row r="8" spans="1:3" ht="15.75" customHeight="1">
      <c r="A8" s="181" t="s">
        <v>1154</v>
      </c>
      <c r="B8" s="182" t="s">
        <v>134</v>
      </c>
      <c r="C8" s="183">
        <v>303813</v>
      </c>
    </row>
    <row r="9" spans="1:3" ht="15.75" customHeight="1">
      <c r="A9" s="184" t="s">
        <v>740</v>
      </c>
      <c r="B9" s="185" t="s">
        <v>136</v>
      </c>
      <c r="C9" s="186">
        <v>43157</v>
      </c>
    </row>
    <row r="10" spans="1:3" ht="15.75" customHeight="1">
      <c r="A10" s="184" t="s">
        <v>741</v>
      </c>
      <c r="B10" s="185" t="s">
        <v>138</v>
      </c>
      <c r="C10" s="186"/>
    </row>
    <row r="11" spans="1:3" ht="15.75" customHeight="1">
      <c r="A11" s="599" t="s">
        <v>742</v>
      </c>
      <c r="B11" s="185" t="s">
        <v>140</v>
      </c>
      <c r="C11" s="600">
        <f>SUM(C8:C10)</f>
        <v>346970</v>
      </c>
    </row>
    <row r="12" spans="1:3" ht="15.75" customHeight="1">
      <c r="A12" s="599" t="s">
        <v>743</v>
      </c>
      <c r="B12" s="185" t="s">
        <v>142</v>
      </c>
      <c r="C12" s="600">
        <f>SUM(C13:C14)</f>
        <v>11930</v>
      </c>
    </row>
    <row r="13" spans="1:3" ht="15.75" customHeight="1">
      <c r="A13" s="184" t="s">
        <v>744</v>
      </c>
      <c r="B13" s="185" t="s">
        <v>144</v>
      </c>
      <c r="C13" s="186">
        <v>11930</v>
      </c>
    </row>
    <row r="14" spans="1:3" ht="15.75" customHeight="1">
      <c r="A14" s="184" t="s">
        <v>745</v>
      </c>
      <c r="B14" s="185" t="s">
        <v>146</v>
      </c>
      <c r="C14" s="186"/>
    </row>
    <row r="15" spans="1:3" ht="15.75" customHeight="1">
      <c r="A15" s="599" t="s">
        <v>746</v>
      </c>
      <c r="B15" s="185" t="s">
        <v>148</v>
      </c>
      <c r="C15" s="600">
        <f>SUM(C16:C17)</f>
        <v>0</v>
      </c>
    </row>
    <row r="16" spans="1:3" s="601" customFormat="1" ht="15.75" customHeight="1">
      <c r="A16" s="184" t="s">
        <v>747</v>
      </c>
      <c r="B16" s="185" t="s">
        <v>150</v>
      </c>
      <c r="C16" s="186"/>
    </row>
    <row r="17" spans="1:3" ht="15.75" customHeight="1">
      <c r="A17" s="184" t="s">
        <v>748</v>
      </c>
      <c r="B17" s="185" t="s">
        <v>820</v>
      </c>
      <c r="C17" s="186"/>
    </row>
    <row r="18" spans="1:3" ht="15.75" customHeight="1">
      <c r="A18" s="602" t="s">
        <v>749</v>
      </c>
      <c r="B18" s="185" t="s">
        <v>821</v>
      </c>
      <c r="C18" s="600">
        <f>C12+C15</f>
        <v>11930</v>
      </c>
    </row>
    <row r="19" spans="1:3" ht="15.75" customHeight="1">
      <c r="A19" s="189" t="s">
        <v>750</v>
      </c>
      <c r="B19" s="185" t="s">
        <v>822</v>
      </c>
      <c r="C19" s="603">
        <f>SUM(C20:C23)</f>
        <v>5153</v>
      </c>
    </row>
    <row r="20" spans="1:3" ht="15.75" customHeight="1">
      <c r="A20" s="184" t="s">
        <v>751</v>
      </c>
      <c r="B20" s="185" t="s">
        <v>823</v>
      </c>
      <c r="C20" s="186"/>
    </row>
    <row r="21" spans="1:3" ht="15.75" customHeight="1">
      <c r="A21" s="184" t="s">
        <v>752</v>
      </c>
      <c r="B21" s="185" t="s">
        <v>824</v>
      </c>
      <c r="C21" s="186"/>
    </row>
    <row r="22" spans="1:3" ht="15.75" customHeight="1">
      <c r="A22" s="184" t="s">
        <v>753</v>
      </c>
      <c r="B22" s="185" t="s">
        <v>825</v>
      </c>
      <c r="C22" s="186">
        <v>5153</v>
      </c>
    </row>
    <row r="23" spans="1:3" ht="15.75" customHeight="1">
      <c r="A23" s="184" t="s">
        <v>754</v>
      </c>
      <c r="B23" s="185" t="s">
        <v>826</v>
      </c>
      <c r="C23" s="186"/>
    </row>
    <row r="24" spans="1:3" ht="15.75" customHeight="1">
      <c r="A24" s="189" t="s">
        <v>764</v>
      </c>
      <c r="B24" s="185" t="s">
        <v>827</v>
      </c>
      <c r="C24" s="603">
        <f>C25+C26+C27+C28</f>
        <v>9953</v>
      </c>
    </row>
    <row r="25" spans="1:3" ht="15.75" customHeight="1">
      <c r="A25" s="184" t="s">
        <v>765</v>
      </c>
      <c r="B25" s="185" t="s">
        <v>828</v>
      </c>
      <c r="C25" s="186"/>
    </row>
    <row r="26" spans="1:3" ht="15.75" customHeight="1">
      <c r="A26" s="184" t="s">
        <v>766</v>
      </c>
      <c r="B26" s="185" t="s">
        <v>829</v>
      </c>
      <c r="C26" s="186">
        <v>8574</v>
      </c>
    </row>
    <row r="27" spans="1:3" ht="15.75" customHeight="1">
      <c r="A27" s="184" t="s">
        <v>767</v>
      </c>
      <c r="B27" s="185" t="s">
        <v>830</v>
      </c>
      <c r="C27" s="186"/>
    </row>
    <row r="28" spans="1:3" ht="15.75" customHeight="1">
      <c r="A28" s="184" t="s">
        <v>768</v>
      </c>
      <c r="B28" s="185" t="s">
        <v>831</v>
      </c>
      <c r="C28" s="1018">
        <f>SUM(C29:C32)</f>
        <v>1379</v>
      </c>
    </row>
    <row r="29" spans="1:3" ht="15.75" customHeight="1">
      <c r="A29" s="187" t="s">
        <v>769</v>
      </c>
      <c r="B29" s="185" t="s">
        <v>832</v>
      </c>
      <c r="C29" s="186">
        <v>150</v>
      </c>
    </row>
    <row r="30" spans="1:3" ht="15.75" customHeight="1">
      <c r="A30" s="188" t="s">
        <v>770</v>
      </c>
      <c r="B30" s="185" t="s">
        <v>833</v>
      </c>
      <c r="C30" s="186"/>
    </row>
    <row r="31" spans="1:3" ht="15.75" customHeight="1">
      <c r="A31" s="188" t="s">
        <v>771</v>
      </c>
      <c r="B31" s="185" t="s">
        <v>834</v>
      </c>
      <c r="C31" s="186"/>
    </row>
    <row r="32" spans="1:3" ht="15.75" customHeight="1">
      <c r="A32" s="188" t="s">
        <v>772</v>
      </c>
      <c r="B32" s="185" t="s">
        <v>835</v>
      </c>
      <c r="C32" s="186">
        <v>1229</v>
      </c>
    </row>
    <row r="33" spans="1:3" ht="15.75" customHeight="1">
      <c r="A33" s="189" t="s">
        <v>773</v>
      </c>
      <c r="B33" s="185" t="s">
        <v>836</v>
      </c>
      <c r="C33" s="190"/>
    </row>
    <row r="34" spans="1:3" ht="15.75" customHeight="1">
      <c r="A34" s="602" t="s">
        <v>774</v>
      </c>
      <c r="B34" s="185" t="s">
        <v>837</v>
      </c>
      <c r="C34" s="600">
        <f>C19+C24+C33</f>
        <v>15106</v>
      </c>
    </row>
    <row r="35" spans="1:3" ht="15.75" customHeight="1" thickBot="1">
      <c r="A35" s="604" t="s">
        <v>668</v>
      </c>
      <c r="B35" s="605" t="s">
        <v>838</v>
      </c>
      <c r="C35" s="606">
        <f>C11+C18+C34</f>
        <v>374006</v>
      </c>
    </row>
    <row r="36" spans="1:5" ht="15.75">
      <c r="A36" s="589"/>
      <c r="B36" s="590"/>
      <c r="C36" s="591"/>
      <c r="D36" s="591"/>
      <c r="E36" s="591"/>
    </row>
    <row r="37" spans="1:5" ht="15.75">
      <c r="A37" s="589"/>
      <c r="B37" s="590"/>
      <c r="C37" s="591"/>
      <c r="D37" s="591"/>
      <c r="E37" s="591"/>
    </row>
    <row r="38" spans="1:5" ht="15.75">
      <c r="A38" s="590"/>
      <c r="B38" s="590"/>
      <c r="C38" s="591"/>
      <c r="D38" s="591"/>
      <c r="E38" s="591"/>
    </row>
    <row r="39" spans="1:5" ht="15.75">
      <c r="A39" s="1174"/>
      <c r="B39" s="1174"/>
      <c r="C39" s="1174"/>
      <c r="D39" s="607"/>
      <c r="E39" s="607"/>
    </row>
    <row r="40" spans="1:5" ht="15.75">
      <c r="A40" s="1174"/>
      <c r="B40" s="1174"/>
      <c r="C40" s="1174"/>
      <c r="D40" s="607"/>
      <c r="E40" s="607"/>
    </row>
  </sheetData>
  <sheetProtection sheet="1"/>
  <mergeCells count="8">
    <mergeCell ref="A1:C1"/>
    <mergeCell ref="A2:C2"/>
    <mergeCell ref="B4:C4"/>
    <mergeCell ref="A39:C39"/>
    <mergeCell ref="A40:C40"/>
    <mergeCell ref="B5:B6"/>
    <mergeCell ref="A5:A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dőlt"19.2. melléklet a ……/2012. (……)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5" sqref="C5"/>
    </sheetView>
  </sheetViews>
  <sheetFormatPr defaultColWidth="12.00390625" defaultRowHeight="12.75"/>
  <cols>
    <col min="1" max="1" width="49.625" style="543" customWidth="1"/>
    <col min="2" max="2" width="6.875" style="543" customWidth="1"/>
    <col min="3" max="3" width="17.125" style="543" customWidth="1"/>
    <col min="4" max="4" width="19.125" style="543" customWidth="1"/>
    <col min="5" max="16384" width="12.00390625" style="543" customWidth="1"/>
  </cols>
  <sheetData>
    <row r="1" spans="1:4" ht="48" customHeight="1">
      <c r="A1" s="1155" t="s">
        <v>1201</v>
      </c>
      <c r="B1" s="1156"/>
      <c r="C1" s="1156"/>
      <c r="D1" s="1156"/>
    </row>
    <row r="2" ht="16.5" thickBot="1"/>
    <row r="3" spans="1:4" ht="43.5" customHeight="1" thickBot="1">
      <c r="A3" s="609" t="s">
        <v>884</v>
      </c>
      <c r="B3" s="191" t="s">
        <v>90</v>
      </c>
      <c r="C3" s="610" t="s">
        <v>775</v>
      </c>
      <c r="D3" s="611" t="s">
        <v>776</v>
      </c>
    </row>
    <row r="4" spans="1:4" ht="15.75" customHeight="1">
      <c r="A4" s="612" t="s">
        <v>777</v>
      </c>
      <c r="B4" s="613" t="s">
        <v>811</v>
      </c>
      <c r="C4" s="1020" t="s">
        <v>1241</v>
      </c>
      <c r="D4" s="614"/>
    </row>
    <row r="5" spans="1:4" ht="15.75" customHeight="1">
      <c r="A5" s="615" t="s">
        <v>778</v>
      </c>
      <c r="B5" s="616" t="s">
        <v>812</v>
      </c>
      <c r="C5" s="617"/>
      <c r="D5" s="618"/>
    </row>
    <row r="6" spans="1:4" ht="15.75" customHeight="1">
      <c r="A6" s="615" t="s">
        <v>779</v>
      </c>
      <c r="B6" s="616" t="s">
        <v>813</v>
      </c>
      <c r="C6" s="617"/>
      <c r="D6" s="618"/>
    </row>
    <row r="7" spans="1:4" ht="15.75" customHeight="1">
      <c r="A7" s="615" t="s">
        <v>780</v>
      </c>
      <c r="B7" s="616" t="s">
        <v>814</v>
      </c>
      <c r="C7" s="617"/>
      <c r="D7" s="618"/>
    </row>
    <row r="8" spans="1:4" ht="15.75" customHeight="1">
      <c r="A8" s="615" t="s">
        <v>781</v>
      </c>
      <c r="B8" s="616" t="s">
        <v>815</v>
      </c>
      <c r="C8" s="617"/>
      <c r="D8" s="618"/>
    </row>
    <row r="9" spans="1:4" ht="15.75" customHeight="1">
      <c r="A9" s="615" t="s">
        <v>782</v>
      </c>
      <c r="B9" s="616" t="s">
        <v>816</v>
      </c>
      <c r="C9" s="617"/>
      <c r="D9" s="618"/>
    </row>
    <row r="10" spans="1:4" ht="15.75" customHeight="1">
      <c r="A10" s="615" t="s">
        <v>783</v>
      </c>
      <c r="B10" s="616" t="s">
        <v>817</v>
      </c>
      <c r="C10" s="617"/>
      <c r="D10" s="618"/>
    </row>
    <row r="11" spans="1:4" ht="15.75" customHeight="1">
      <c r="A11" s="615" t="s">
        <v>784</v>
      </c>
      <c r="B11" s="616" t="s">
        <v>818</v>
      </c>
      <c r="C11" s="617"/>
      <c r="D11" s="618"/>
    </row>
    <row r="12" spans="1:4" ht="15.75" customHeight="1">
      <c r="A12" s="619"/>
      <c r="B12" s="616" t="s">
        <v>819</v>
      </c>
      <c r="C12" s="617"/>
      <c r="D12" s="618"/>
    </row>
    <row r="13" spans="1:4" ht="15.75" customHeight="1">
      <c r="A13" s="619"/>
      <c r="B13" s="616" t="s">
        <v>820</v>
      </c>
      <c r="C13" s="617"/>
      <c r="D13" s="618"/>
    </row>
    <row r="14" spans="1:4" ht="15.75" customHeight="1">
      <c r="A14" s="619"/>
      <c r="B14" s="616" t="s">
        <v>821</v>
      </c>
      <c r="C14" s="617"/>
      <c r="D14" s="618"/>
    </row>
    <row r="15" spans="1:4" ht="15.75" customHeight="1">
      <c r="A15" s="619"/>
      <c r="B15" s="616" t="s">
        <v>822</v>
      </c>
      <c r="C15" s="617"/>
      <c r="D15" s="618"/>
    </row>
    <row r="16" spans="1:4" ht="15.75" customHeight="1">
      <c r="A16" s="619"/>
      <c r="B16" s="616" t="s">
        <v>823</v>
      </c>
      <c r="C16" s="617"/>
      <c r="D16" s="618"/>
    </row>
    <row r="17" spans="1:4" ht="15.75" customHeight="1">
      <c r="A17" s="619"/>
      <c r="B17" s="616" t="s">
        <v>824</v>
      </c>
      <c r="C17" s="617"/>
      <c r="D17" s="618"/>
    </row>
    <row r="18" spans="1:4" ht="15.75" customHeight="1">
      <c r="A18" s="619"/>
      <c r="B18" s="616" t="s">
        <v>825</v>
      </c>
      <c r="C18" s="617"/>
      <c r="D18" s="618"/>
    </row>
    <row r="19" spans="1:4" ht="15.75" customHeight="1">
      <c r="A19" s="619"/>
      <c r="B19" s="616" t="s">
        <v>826</v>
      </c>
      <c r="C19" s="617"/>
      <c r="D19" s="618"/>
    </row>
    <row r="20" spans="1:4" ht="15.75" customHeight="1">
      <c r="A20" s="619"/>
      <c r="B20" s="616" t="s">
        <v>827</v>
      </c>
      <c r="C20" s="617"/>
      <c r="D20" s="618"/>
    </row>
    <row r="21" spans="1:4" ht="15.75" customHeight="1">
      <c r="A21" s="619"/>
      <c r="B21" s="616" t="s">
        <v>828</v>
      </c>
      <c r="C21" s="617"/>
      <c r="D21" s="618"/>
    </row>
    <row r="22" spans="1:4" ht="15.75" customHeight="1">
      <c r="A22" s="619"/>
      <c r="B22" s="616" t="s">
        <v>829</v>
      </c>
      <c r="C22" s="617"/>
      <c r="D22" s="618"/>
    </row>
    <row r="23" spans="1:4" ht="15.75" customHeight="1">
      <c r="A23" s="619"/>
      <c r="B23" s="616" t="s">
        <v>830</v>
      </c>
      <c r="C23" s="617"/>
      <c r="D23" s="618"/>
    </row>
    <row r="24" spans="1:4" ht="15.75" customHeight="1">
      <c r="A24" s="619"/>
      <c r="B24" s="616" t="s">
        <v>831</v>
      </c>
      <c r="C24" s="617"/>
      <c r="D24" s="618"/>
    </row>
    <row r="25" spans="1:4" ht="15.75" customHeight="1">
      <c r="A25" s="619"/>
      <c r="B25" s="616" t="s">
        <v>832</v>
      </c>
      <c r="C25" s="617"/>
      <c r="D25" s="618"/>
    </row>
    <row r="26" spans="1:4" ht="15.75" customHeight="1">
      <c r="A26" s="619"/>
      <c r="B26" s="616" t="s">
        <v>833</v>
      </c>
      <c r="C26" s="617"/>
      <c r="D26" s="618"/>
    </row>
    <row r="27" spans="1:4" ht="15.75" customHeight="1">
      <c r="A27" s="619"/>
      <c r="B27" s="616" t="s">
        <v>834</v>
      </c>
      <c r="C27" s="617"/>
      <c r="D27" s="618"/>
    </row>
    <row r="28" spans="1:4" ht="15.75" customHeight="1">
      <c r="A28" s="619"/>
      <c r="B28" s="616" t="s">
        <v>835</v>
      </c>
      <c r="C28" s="617"/>
      <c r="D28" s="618"/>
    </row>
    <row r="29" spans="1:4" ht="15.75" customHeight="1">
      <c r="A29" s="619"/>
      <c r="B29" s="616" t="s">
        <v>836</v>
      </c>
      <c r="C29" s="617"/>
      <c r="D29" s="618"/>
    </row>
    <row r="30" spans="1:4" ht="15.75" customHeight="1">
      <c r="A30" s="619"/>
      <c r="B30" s="616" t="s">
        <v>837</v>
      </c>
      <c r="C30" s="617"/>
      <c r="D30" s="618"/>
    </row>
    <row r="31" spans="1:4" ht="15.75" customHeight="1">
      <c r="A31" s="619"/>
      <c r="B31" s="616" t="s">
        <v>838</v>
      </c>
      <c r="C31" s="617"/>
      <c r="D31" s="618"/>
    </row>
    <row r="32" spans="1:4" ht="15.75" customHeight="1">
      <c r="A32" s="619"/>
      <c r="B32" s="616" t="s">
        <v>839</v>
      </c>
      <c r="C32" s="617"/>
      <c r="D32" s="618"/>
    </row>
    <row r="33" spans="1:4" ht="15.75" customHeight="1">
      <c r="A33" s="619"/>
      <c r="B33" s="616" t="s">
        <v>179</v>
      </c>
      <c r="C33" s="617"/>
      <c r="D33" s="618"/>
    </row>
    <row r="34" spans="1:4" ht="15.75" customHeight="1">
      <c r="A34" s="619"/>
      <c r="B34" s="616" t="s">
        <v>181</v>
      </c>
      <c r="C34" s="617"/>
      <c r="D34" s="618"/>
    </row>
    <row r="35" spans="1:4" ht="15.75" customHeight="1">
      <c r="A35" s="619"/>
      <c r="B35" s="616" t="s">
        <v>183</v>
      </c>
      <c r="C35" s="617"/>
      <c r="D35" s="618"/>
    </row>
    <row r="36" spans="1:4" ht="15.75" customHeight="1" thickBot="1">
      <c r="A36" s="620"/>
      <c r="B36" s="621" t="s">
        <v>185</v>
      </c>
      <c r="C36" s="622"/>
      <c r="D36" s="623"/>
    </row>
    <row r="37" spans="1:6" ht="15.75" customHeight="1" thickBot="1">
      <c r="A37" s="1182" t="s">
        <v>848</v>
      </c>
      <c r="B37" s="1183"/>
      <c r="C37" s="624"/>
      <c r="D37" s="625">
        <f>IF((SUM(D4:D36)=0),"",SUM(D4:D36))</f>
      </c>
      <c r="F37" s="626"/>
    </row>
    <row r="39" spans="1:4" ht="15.75">
      <c r="A39" s="589"/>
      <c r="B39" s="590"/>
      <c r="C39" s="1181"/>
      <c r="D39" s="1181"/>
    </row>
    <row r="40" spans="1:4" ht="15.75">
      <c r="A40" s="589"/>
      <c r="B40" s="590"/>
      <c r="C40" s="592"/>
      <c r="D40" s="592"/>
    </row>
    <row r="41" spans="1:4" ht="15.75">
      <c r="A41" s="590"/>
      <c r="B41" s="590"/>
      <c r="C41" s="1181"/>
      <c r="D41" s="1181"/>
    </row>
    <row r="42" spans="1:2" ht="15.75">
      <c r="A42" s="607"/>
      <c r="B42" s="607"/>
    </row>
    <row r="43" spans="1:3" ht="15.75">
      <c r="A43" s="607"/>
      <c r="B43" s="607"/>
      <c r="C43" s="607"/>
    </row>
  </sheetData>
  <sheetProtection sheet="1" objects="1" scenarios="1"/>
  <mergeCells count="4">
    <mergeCell ref="C39:D39"/>
    <mergeCell ref="C41:D41"/>
    <mergeCell ref="A37:B37"/>
    <mergeCell ref="A1:D1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dőlt"19.3. melléklet a ……/2012. (……)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C5" sqref="C5"/>
    </sheetView>
  </sheetViews>
  <sheetFormatPr defaultColWidth="12.00390625" defaultRowHeight="12.75"/>
  <cols>
    <col min="1" max="1" width="51.50390625" style="543" customWidth="1"/>
    <col min="2" max="2" width="6.875" style="543" customWidth="1"/>
    <col min="3" max="3" width="17.125" style="543" customWidth="1"/>
    <col min="4" max="4" width="19.125" style="543" customWidth="1"/>
    <col min="5" max="16384" width="12.00390625" style="543" customWidth="1"/>
  </cols>
  <sheetData>
    <row r="1" spans="1:4" ht="48.75" customHeight="1">
      <c r="A1" s="1186" t="s">
        <v>1202</v>
      </c>
      <c r="B1" s="1187"/>
      <c r="C1" s="1187"/>
      <c r="D1" s="1187"/>
    </row>
    <row r="2" ht="16.5" thickBot="1"/>
    <row r="3" spans="1:4" ht="43.5" customHeight="1" thickBot="1">
      <c r="A3" s="627" t="s">
        <v>785</v>
      </c>
      <c r="B3" s="191" t="s">
        <v>90</v>
      </c>
      <c r="C3" s="628" t="s">
        <v>775</v>
      </c>
      <c r="D3" s="629" t="s">
        <v>776</v>
      </c>
    </row>
    <row r="4" spans="1:4" ht="15.75" customHeight="1">
      <c r="A4" s="630" t="s">
        <v>786</v>
      </c>
      <c r="B4" s="613" t="s">
        <v>811</v>
      </c>
      <c r="C4" s="1020" t="s">
        <v>1241</v>
      </c>
      <c r="D4" s="614"/>
    </row>
    <row r="5" spans="1:4" ht="15.75" customHeight="1">
      <c r="A5" s="631" t="s">
        <v>787</v>
      </c>
      <c r="B5" s="616" t="s">
        <v>812</v>
      </c>
      <c r="C5" s="617"/>
      <c r="D5" s="618"/>
    </row>
    <row r="6" spans="1:4" ht="15.75" customHeight="1">
      <c r="A6" s="631" t="s">
        <v>788</v>
      </c>
      <c r="B6" s="616" t="s">
        <v>813</v>
      </c>
      <c r="C6" s="617"/>
      <c r="D6" s="618"/>
    </row>
    <row r="7" spans="1:4" ht="15.75" customHeight="1">
      <c r="A7" s="631" t="s">
        <v>789</v>
      </c>
      <c r="B7" s="616" t="s">
        <v>814</v>
      </c>
      <c r="C7" s="617"/>
      <c r="D7" s="618"/>
    </row>
    <row r="8" spans="1:4" ht="15.75" customHeight="1">
      <c r="A8" s="631"/>
      <c r="B8" s="616" t="s">
        <v>815</v>
      </c>
      <c r="C8" s="617"/>
      <c r="D8" s="618"/>
    </row>
    <row r="9" spans="1:4" ht="15.75" customHeight="1">
      <c r="A9" s="631"/>
      <c r="B9" s="616" t="s">
        <v>816</v>
      </c>
      <c r="C9" s="617"/>
      <c r="D9" s="618"/>
    </row>
    <row r="10" spans="1:4" ht="15.75" customHeight="1">
      <c r="A10" s="631"/>
      <c r="B10" s="616" t="s">
        <v>817</v>
      </c>
      <c r="C10" s="617"/>
      <c r="D10" s="618"/>
    </row>
    <row r="11" spans="1:4" ht="15.75" customHeight="1">
      <c r="A11" s="631"/>
      <c r="B11" s="616" t="s">
        <v>818</v>
      </c>
      <c r="C11" s="617"/>
      <c r="D11" s="618"/>
    </row>
    <row r="12" spans="1:4" ht="15.75" customHeight="1">
      <c r="A12" s="631"/>
      <c r="B12" s="616" t="s">
        <v>819</v>
      </c>
      <c r="C12" s="617"/>
      <c r="D12" s="618"/>
    </row>
    <row r="13" spans="1:4" ht="15.75" customHeight="1">
      <c r="A13" s="631"/>
      <c r="B13" s="616" t="s">
        <v>820</v>
      </c>
      <c r="C13" s="617"/>
      <c r="D13" s="618"/>
    </row>
    <row r="14" spans="1:4" ht="15.75" customHeight="1">
      <c r="A14" s="631"/>
      <c r="B14" s="616" t="s">
        <v>821</v>
      </c>
      <c r="C14" s="617"/>
      <c r="D14" s="618"/>
    </row>
    <row r="15" spans="1:4" ht="15.75" customHeight="1">
      <c r="A15" s="631"/>
      <c r="B15" s="616" t="s">
        <v>822</v>
      </c>
      <c r="C15" s="617"/>
      <c r="D15" s="618"/>
    </row>
    <row r="16" spans="1:4" ht="15.75" customHeight="1">
      <c r="A16" s="631"/>
      <c r="B16" s="616" t="s">
        <v>823</v>
      </c>
      <c r="C16" s="617"/>
      <c r="D16" s="618"/>
    </row>
    <row r="17" spans="1:4" ht="15.75" customHeight="1">
      <c r="A17" s="631"/>
      <c r="B17" s="616" t="s">
        <v>824</v>
      </c>
      <c r="C17" s="617"/>
      <c r="D17" s="618"/>
    </row>
    <row r="18" spans="1:4" ht="15.75" customHeight="1">
      <c r="A18" s="631"/>
      <c r="B18" s="616" t="s">
        <v>825</v>
      </c>
      <c r="C18" s="617"/>
      <c r="D18" s="618"/>
    </row>
    <row r="19" spans="1:4" ht="15.75" customHeight="1">
      <c r="A19" s="631"/>
      <c r="B19" s="616" t="s">
        <v>826</v>
      </c>
      <c r="C19" s="617"/>
      <c r="D19" s="618"/>
    </row>
    <row r="20" spans="1:4" ht="15.75" customHeight="1">
      <c r="A20" s="631"/>
      <c r="B20" s="616" t="s">
        <v>827</v>
      </c>
      <c r="C20" s="617"/>
      <c r="D20" s="618"/>
    </row>
    <row r="21" spans="1:4" ht="15.75" customHeight="1">
      <c r="A21" s="631"/>
      <c r="B21" s="616" t="s">
        <v>828</v>
      </c>
      <c r="C21" s="617"/>
      <c r="D21" s="618"/>
    </row>
    <row r="22" spans="1:4" ht="15.75" customHeight="1">
      <c r="A22" s="631"/>
      <c r="B22" s="616" t="s">
        <v>829</v>
      </c>
      <c r="C22" s="617"/>
      <c r="D22" s="618"/>
    </row>
    <row r="23" spans="1:4" ht="15.75" customHeight="1">
      <c r="A23" s="631"/>
      <c r="B23" s="616" t="s">
        <v>830</v>
      </c>
      <c r="C23" s="617"/>
      <c r="D23" s="618"/>
    </row>
    <row r="24" spans="1:4" ht="15.75" customHeight="1">
      <c r="A24" s="631"/>
      <c r="B24" s="616" t="s">
        <v>831</v>
      </c>
      <c r="C24" s="617"/>
      <c r="D24" s="618"/>
    </row>
    <row r="25" spans="1:4" ht="15.75" customHeight="1">
      <c r="A25" s="631"/>
      <c r="B25" s="616" t="s">
        <v>832</v>
      </c>
      <c r="C25" s="617"/>
      <c r="D25" s="618"/>
    </row>
    <row r="26" spans="1:4" ht="15.75" customHeight="1">
      <c r="A26" s="631"/>
      <c r="B26" s="616" t="s">
        <v>833</v>
      </c>
      <c r="C26" s="617"/>
      <c r="D26" s="618"/>
    </row>
    <row r="27" spans="1:4" ht="15.75" customHeight="1">
      <c r="A27" s="631"/>
      <c r="B27" s="616" t="s">
        <v>834</v>
      </c>
      <c r="C27" s="617"/>
      <c r="D27" s="618"/>
    </row>
    <row r="28" spans="1:4" ht="15.75" customHeight="1">
      <c r="A28" s="631"/>
      <c r="B28" s="616" t="s">
        <v>835</v>
      </c>
      <c r="C28" s="617"/>
      <c r="D28" s="618"/>
    </row>
    <row r="29" spans="1:4" ht="15.75" customHeight="1">
      <c r="A29" s="631"/>
      <c r="B29" s="616" t="s">
        <v>836</v>
      </c>
      <c r="C29" s="617"/>
      <c r="D29" s="618"/>
    </row>
    <row r="30" spans="1:4" ht="15.75" customHeight="1">
      <c r="A30" s="631"/>
      <c r="B30" s="616" t="s">
        <v>837</v>
      </c>
      <c r="C30" s="617"/>
      <c r="D30" s="618"/>
    </row>
    <row r="31" spans="1:4" ht="15.75" customHeight="1">
      <c r="A31" s="631"/>
      <c r="B31" s="616" t="s">
        <v>838</v>
      </c>
      <c r="C31" s="617"/>
      <c r="D31" s="618"/>
    </row>
    <row r="32" spans="1:4" ht="15.75" customHeight="1">
      <c r="A32" s="631"/>
      <c r="B32" s="616" t="s">
        <v>839</v>
      </c>
      <c r="C32" s="617"/>
      <c r="D32" s="618"/>
    </row>
    <row r="33" spans="1:4" ht="15.75" customHeight="1">
      <c r="A33" s="631"/>
      <c r="B33" s="616" t="s">
        <v>179</v>
      </c>
      <c r="C33" s="617"/>
      <c r="D33" s="618"/>
    </row>
    <row r="34" spans="1:4" ht="15.75" customHeight="1">
      <c r="A34" s="631"/>
      <c r="B34" s="616" t="s">
        <v>181</v>
      </c>
      <c r="C34" s="617"/>
      <c r="D34" s="618"/>
    </row>
    <row r="35" spans="1:4" ht="15.75" customHeight="1">
      <c r="A35" s="631"/>
      <c r="B35" s="616" t="s">
        <v>183</v>
      </c>
      <c r="C35" s="617"/>
      <c r="D35" s="618"/>
    </row>
    <row r="36" spans="1:4" ht="15.75" customHeight="1" thickBot="1">
      <c r="A36" s="632"/>
      <c r="B36" s="633" t="s">
        <v>185</v>
      </c>
      <c r="C36" s="634"/>
      <c r="D36" s="635"/>
    </row>
    <row r="37" spans="1:6" ht="15.75" customHeight="1" thickBot="1">
      <c r="A37" s="1184" t="s">
        <v>848</v>
      </c>
      <c r="B37" s="1185"/>
      <c r="C37" s="624"/>
      <c r="D37" s="625">
        <f>IF((SUM(D4:D36)=0),"",SUM(D4:D36))</f>
      </c>
      <c r="F37" s="636"/>
    </row>
  </sheetData>
  <sheetProtection sheet="1" objects="1" scenarios="1"/>
  <mergeCells count="2">
    <mergeCell ref="A37:B37"/>
    <mergeCell ref="A1:D1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dőlt"19.4. melléklet a ……/2012. (……)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7.625" style="342" customWidth="1"/>
    <col min="2" max="2" width="60.875" style="342" customWidth="1"/>
    <col min="3" max="3" width="25.625" style="342" customWidth="1"/>
    <col min="4" max="16384" width="9.375" style="342" customWidth="1"/>
  </cols>
  <sheetData>
    <row r="1" ht="15">
      <c r="C1" s="710" t="s">
        <v>1203</v>
      </c>
    </row>
    <row r="2" spans="1:3" ht="14.25">
      <c r="A2" s="711"/>
      <c r="B2" s="711"/>
      <c r="C2" s="711"/>
    </row>
    <row r="3" spans="1:3" ht="33.75" customHeight="1">
      <c r="A3" s="1188" t="s">
        <v>544</v>
      </c>
      <c r="B3" s="1188"/>
      <c r="C3" s="1188"/>
    </row>
    <row r="4" ht="13.5" thickBot="1">
      <c r="C4" s="712"/>
    </row>
    <row r="5" spans="1:3" s="713" customFormat="1" ht="43.5" customHeight="1" thickBot="1">
      <c r="A5" s="994" t="s">
        <v>809</v>
      </c>
      <c r="B5" s="995" t="s">
        <v>884</v>
      </c>
      <c r="C5" s="996" t="s">
        <v>545</v>
      </c>
    </row>
    <row r="6" spans="1:3" ht="28.5" customHeight="1">
      <c r="A6" s="991" t="s">
        <v>811</v>
      </c>
      <c r="B6" s="992" t="s">
        <v>1204</v>
      </c>
      <c r="C6" s="993">
        <f>C7+C8</f>
        <v>262</v>
      </c>
    </row>
    <row r="7" spans="1:3" ht="18" customHeight="1">
      <c r="A7" s="714" t="s">
        <v>812</v>
      </c>
      <c r="B7" s="716" t="s">
        <v>548</v>
      </c>
      <c r="C7" s="717"/>
    </row>
    <row r="8" spans="1:3" ht="18" customHeight="1">
      <c r="A8" s="714" t="s">
        <v>813</v>
      </c>
      <c r="B8" s="716" t="s">
        <v>549</v>
      </c>
      <c r="C8" s="717">
        <v>262</v>
      </c>
    </row>
    <row r="9" spans="1:3" ht="18" customHeight="1">
      <c r="A9" s="714" t="s">
        <v>814</v>
      </c>
      <c r="B9" s="718" t="s">
        <v>546</v>
      </c>
      <c r="C9" s="717">
        <v>200303</v>
      </c>
    </row>
    <row r="10" spans="1:3" ht="18" customHeight="1" thickBot="1">
      <c r="A10" s="719" t="s">
        <v>815</v>
      </c>
      <c r="B10" s="720" t="s">
        <v>547</v>
      </c>
      <c r="C10" s="721">
        <v>200273</v>
      </c>
    </row>
    <row r="11" spans="1:3" ht="25.5" customHeight="1">
      <c r="A11" s="722" t="s">
        <v>816</v>
      </c>
      <c r="B11" s="990" t="s">
        <v>1205</v>
      </c>
      <c r="C11" s="715">
        <f>C6+C9-C10</f>
        <v>292</v>
      </c>
    </row>
    <row r="12" spans="1:3" ht="18" customHeight="1">
      <c r="A12" s="714" t="s">
        <v>817</v>
      </c>
      <c r="B12" s="716" t="s">
        <v>548</v>
      </c>
      <c r="C12" s="717"/>
    </row>
    <row r="13" spans="1:3" ht="18" customHeight="1" thickBot="1">
      <c r="A13" s="723" t="s">
        <v>818</v>
      </c>
      <c r="B13" s="724" t="s">
        <v>549</v>
      </c>
      <c r="C13" s="725">
        <v>292</v>
      </c>
    </row>
  </sheetData>
  <sheetProtection/>
  <mergeCells count="1">
    <mergeCell ref="A3:C3"/>
  </mergeCells>
  <conditionalFormatting sqref="C11">
    <cfRule type="cellIs" priority="1" dxfId="3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6.875" style="257" customWidth="1"/>
    <col min="2" max="2" width="35.50390625" style="258" customWidth="1"/>
    <col min="3" max="5" width="10.875" style="257" customWidth="1"/>
    <col min="6" max="6" width="35.625" style="257" customWidth="1"/>
    <col min="7" max="9" width="10.875" style="257" customWidth="1"/>
    <col min="10" max="16384" width="9.375" style="257" customWidth="1"/>
  </cols>
  <sheetData>
    <row r="1" spans="2:9" ht="39.75" customHeight="1">
      <c r="B1" s="255" t="s">
        <v>1215</v>
      </c>
      <c r="C1" s="256"/>
      <c r="D1" s="256"/>
      <c r="E1" s="256"/>
      <c r="F1" s="256"/>
      <c r="G1" s="256"/>
      <c r="H1" s="256"/>
      <c r="I1" s="256"/>
    </row>
    <row r="2" ht="14.25" thickBot="1">
      <c r="I2" s="259" t="s">
        <v>883</v>
      </c>
    </row>
    <row r="3" spans="1:9" ht="18" customHeight="1" thickBot="1">
      <c r="A3" s="1039" t="s">
        <v>903</v>
      </c>
      <c r="B3" s="260" t="s">
        <v>859</v>
      </c>
      <c r="C3" s="261"/>
      <c r="D3" s="261"/>
      <c r="E3" s="261"/>
      <c r="F3" s="260" t="s">
        <v>874</v>
      </c>
      <c r="G3" s="261"/>
      <c r="H3" s="261"/>
      <c r="I3" s="262"/>
    </row>
    <row r="4" spans="1:9" s="266" customFormat="1" ht="33.75" customHeight="1" thickBot="1">
      <c r="A4" s="1040"/>
      <c r="B4" s="263" t="s">
        <v>884</v>
      </c>
      <c r="C4" s="264" t="s">
        <v>1162</v>
      </c>
      <c r="D4" s="264" t="s">
        <v>1163</v>
      </c>
      <c r="E4" s="264" t="s">
        <v>1164</v>
      </c>
      <c r="F4" s="263" t="s">
        <v>884</v>
      </c>
      <c r="G4" s="264" t="s">
        <v>1162</v>
      </c>
      <c r="H4" s="264" t="s">
        <v>1163</v>
      </c>
      <c r="I4" s="264" t="s">
        <v>1164</v>
      </c>
    </row>
    <row r="5" spans="1:9" s="266" customFormat="1" ht="12" customHeight="1" thickBot="1">
      <c r="A5" s="433">
        <v>1</v>
      </c>
      <c r="B5" s="747">
        <v>2</v>
      </c>
      <c r="C5" s="748">
        <v>3</v>
      </c>
      <c r="D5" s="748">
        <v>4</v>
      </c>
      <c r="E5" s="748">
        <v>5</v>
      </c>
      <c r="F5" s="747">
        <v>6</v>
      </c>
      <c r="G5" s="748">
        <v>7</v>
      </c>
      <c r="H5" s="748">
        <v>8</v>
      </c>
      <c r="I5" s="749">
        <v>9</v>
      </c>
    </row>
    <row r="6" spans="1:9" ht="12.75" customHeight="1">
      <c r="A6" s="730" t="s">
        <v>811</v>
      </c>
      <c r="B6" s="700" t="s">
        <v>157</v>
      </c>
      <c r="C6" s="267"/>
      <c r="D6" s="267"/>
      <c r="E6" s="267"/>
      <c r="F6" s="700" t="s">
        <v>916</v>
      </c>
      <c r="G6" s="267">
        <v>24223</v>
      </c>
      <c r="H6" s="267">
        <v>4184</v>
      </c>
      <c r="I6" s="88">
        <v>4650</v>
      </c>
    </row>
    <row r="7" spans="1:9" ht="12.75" customHeight="1">
      <c r="A7" s="731" t="s">
        <v>812</v>
      </c>
      <c r="B7" s="270" t="s">
        <v>1107</v>
      </c>
      <c r="C7" s="268">
        <v>432</v>
      </c>
      <c r="D7" s="268"/>
      <c r="E7" s="268"/>
      <c r="F7" s="270" t="s">
        <v>928</v>
      </c>
      <c r="G7" s="268">
        <v>1254</v>
      </c>
      <c r="H7" s="268">
        <v>2942</v>
      </c>
      <c r="I7" s="80">
        <v>2089</v>
      </c>
    </row>
    <row r="8" spans="1:9" ht="12.75" customHeight="1">
      <c r="A8" s="731" t="s">
        <v>813</v>
      </c>
      <c r="B8" s="270" t="s">
        <v>1051</v>
      </c>
      <c r="C8" s="268"/>
      <c r="D8" s="268"/>
      <c r="E8" s="268"/>
      <c r="F8" s="270" t="s">
        <v>981</v>
      </c>
      <c r="G8" s="268"/>
      <c r="H8" s="268"/>
      <c r="I8" s="80"/>
    </row>
    <row r="9" spans="1:9" ht="12.75" customHeight="1">
      <c r="A9" s="731" t="s">
        <v>814</v>
      </c>
      <c r="B9" s="270" t="s">
        <v>927</v>
      </c>
      <c r="C9" s="268"/>
      <c r="D9" s="268"/>
      <c r="E9" s="268"/>
      <c r="F9" s="270" t="s">
        <v>917</v>
      </c>
      <c r="G9" s="268"/>
      <c r="H9" s="268"/>
      <c r="I9" s="80"/>
    </row>
    <row r="10" spans="1:9" ht="12.75" customHeight="1">
      <c r="A10" s="731" t="s">
        <v>815</v>
      </c>
      <c r="B10" s="270" t="s">
        <v>871</v>
      </c>
      <c r="C10" s="268"/>
      <c r="D10" s="268"/>
      <c r="E10" s="268"/>
      <c r="F10" s="270" t="s">
        <v>1108</v>
      </c>
      <c r="G10" s="268"/>
      <c r="H10" s="268"/>
      <c r="I10" s="80"/>
    </row>
    <row r="11" spans="1:9" ht="12.75" customHeight="1">
      <c r="A11" s="731" t="s">
        <v>816</v>
      </c>
      <c r="B11" s="270" t="s">
        <v>9</v>
      </c>
      <c r="C11" s="268">
        <v>23192</v>
      </c>
      <c r="D11" s="268"/>
      <c r="E11" s="269"/>
      <c r="F11" s="270" t="s">
        <v>846</v>
      </c>
      <c r="G11" s="268"/>
      <c r="H11" s="268"/>
      <c r="I11" s="80"/>
    </row>
    <row r="12" spans="1:9" ht="12.75" customHeight="1">
      <c r="A12" s="731" t="s">
        <v>817</v>
      </c>
      <c r="B12" s="270" t="s">
        <v>550</v>
      </c>
      <c r="C12" s="268"/>
      <c r="D12" s="268"/>
      <c r="E12" s="268"/>
      <c r="F12" s="270" t="s">
        <v>1109</v>
      </c>
      <c r="G12" s="268">
        <v>12058</v>
      </c>
      <c r="H12" s="268"/>
      <c r="I12" s="80"/>
    </row>
    <row r="13" spans="1:9" ht="12.75" customHeight="1">
      <c r="A13" s="731" t="s">
        <v>818</v>
      </c>
      <c r="B13" s="270" t="s">
        <v>991</v>
      </c>
      <c r="C13" s="268">
        <v>4023</v>
      </c>
      <c r="D13" s="268"/>
      <c r="E13" s="268"/>
      <c r="F13" s="703" t="s">
        <v>1039</v>
      </c>
      <c r="G13" s="268"/>
      <c r="H13" s="268"/>
      <c r="I13" s="80"/>
    </row>
    <row r="14" spans="1:9" ht="12.75" customHeight="1">
      <c r="A14" s="731" t="s">
        <v>819</v>
      </c>
      <c r="B14" s="270" t="s">
        <v>156</v>
      </c>
      <c r="C14" s="268"/>
      <c r="D14" s="268"/>
      <c r="E14" s="269"/>
      <c r="F14" s="270" t="s">
        <v>1110</v>
      </c>
      <c r="G14" s="268">
        <v>82</v>
      </c>
      <c r="H14" s="268"/>
      <c r="I14" s="80"/>
    </row>
    <row r="15" spans="1:9" ht="12.75" customHeight="1" thickBot="1">
      <c r="A15" s="731" t="s">
        <v>820</v>
      </c>
      <c r="B15" s="270" t="s">
        <v>1111</v>
      </c>
      <c r="C15" s="268">
        <v>7562</v>
      </c>
      <c r="D15" s="268">
        <v>3893</v>
      </c>
      <c r="E15" s="80">
        <v>3893</v>
      </c>
      <c r="F15" s="270" t="s">
        <v>879</v>
      </c>
      <c r="G15" s="268"/>
      <c r="H15" s="268"/>
      <c r="I15" s="80"/>
    </row>
    <row r="16" spans="1:9" ht="13.5" thickBot="1">
      <c r="A16" s="732" t="s">
        <v>821</v>
      </c>
      <c r="B16" s="733" t="s">
        <v>6</v>
      </c>
      <c r="C16" s="666">
        <f>SUM(C6:C15)</f>
        <v>35209</v>
      </c>
      <c r="D16" s="666">
        <f>SUM(D6:D15)</f>
        <v>3893</v>
      </c>
      <c r="E16" s="666">
        <f>SUM(E6:E15)</f>
        <v>3893</v>
      </c>
      <c r="F16" s="733" t="s">
        <v>7</v>
      </c>
      <c r="G16" s="666">
        <f>SUM(G6:G15)</f>
        <v>37617</v>
      </c>
      <c r="H16" s="666">
        <f>SUM(H6:H15)</f>
        <v>7126</v>
      </c>
      <c r="I16" s="752">
        <f>SUM(I6:I15)</f>
        <v>6739</v>
      </c>
    </row>
    <row r="17" spans="1:9" ht="12.75" customHeight="1">
      <c r="A17" s="798" t="s">
        <v>822</v>
      </c>
      <c r="B17" s="785" t="s">
        <v>1112</v>
      </c>
      <c r="C17" s="799"/>
      <c r="D17" s="799"/>
      <c r="E17" s="799"/>
      <c r="F17" s="703" t="s">
        <v>1073</v>
      </c>
      <c r="G17" s="267"/>
      <c r="H17" s="267"/>
      <c r="I17" s="88"/>
    </row>
    <row r="18" spans="1:9" ht="12.75" customHeight="1">
      <c r="A18" s="731" t="s">
        <v>823</v>
      </c>
      <c r="B18" s="703" t="s">
        <v>36</v>
      </c>
      <c r="C18" s="268"/>
      <c r="D18" s="268"/>
      <c r="E18" s="268"/>
      <c r="F18" s="703" t="s">
        <v>1074</v>
      </c>
      <c r="G18" s="268"/>
      <c r="H18" s="268"/>
      <c r="I18" s="80"/>
    </row>
    <row r="19" spans="1:9" ht="12.75" customHeight="1">
      <c r="A19" s="731" t="s">
        <v>824</v>
      </c>
      <c r="B19" s="703" t="s">
        <v>1059</v>
      </c>
      <c r="C19" s="268"/>
      <c r="D19" s="268"/>
      <c r="E19" s="268"/>
      <c r="F19" s="703" t="s">
        <v>1075</v>
      </c>
      <c r="G19" s="268">
        <v>1196</v>
      </c>
      <c r="H19" s="268">
        <v>1196</v>
      </c>
      <c r="I19" s="80">
        <v>1196</v>
      </c>
    </row>
    <row r="20" spans="1:9" ht="12.75" customHeight="1">
      <c r="A20" s="731" t="s">
        <v>825</v>
      </c>
      <c r="B20" s="703" t="s">
        <v>35</v>
      </c>
      <c r="C20" s="268"/>
      <c r="D20" s="268"/>
      <c r="E20" s="268"/>
      <c r="F20" s="703" t="s">
        <v>1094</v>
      </c>
      <c r="G20" s="268"/>
      <c r="H20" s="268"/>
      <c r="I20" s="80"/>
    </row>
    <row r="21" spans="1:9" ht="12.75" customHeight="1">
      <c r="A21" s="731" t="s">
        <v>826</v>
      </c>
      <c r="B21" s="703" t="s">
        <v>1096</v>
      </c>
      <c r="C21" s="268"/>
      <c r="D21" s="268"/>
      <c r="E21" s="268"/>
      <c r="F21" s="789" t="s">
        <v>1095</v>
      </c>
      <c r="G21" s="268"/>
      <c r="H21" s="268"/>
      <c r="I21" s="80"/>
    </row>
    <row r="22" spans="1:9" ht="12.75" customHeight="1">
      <c r="A22" s="731" t="s">
        <v>827</v>
      </c>
      <c r="B22" s="789" t="s">
        <v>1098</v>
      </c>
      <c r="C22" s="268"/>
      <c r="D22" s="268"/>
      <c r="E22" s="268"/>
      <c r="F22" s="703" t="s">
        <v>1097</v>
      </c>
      <c r="G22" s="268"/>
      <c r="H22" s="268"/>
      <c r="I22" s="80"/>
    </row>
    <row r="23" spans="1:9" ht="12.75" customHeight="1">
      <c r="A23" s="731" t="s">
        <v>828</v>
      </c>
      <c r="B23" s="703" t="s">
        <v>1100</v>
      </c>
      <c r="C23" s="268"/>
      <c r="D23" s="268"/>
      <c r="E23" s="268"/>
      <c r="F23" s="700" t="s">
        <v>1099</v>
      </c>
      <c r="G23" s="268"/>
      <c r="H23" s="268"/>
      <c r="I23" s="80"/>
    </row>
    <row r="24" spans="1:9" ht="12.75" customHeight="1">
      <c r="A24" s="731" t="s">
        <v>829</v>
      </c>
      <c r="B24" s="700" t="s">
        <v>1102</v>
      </c>
      <c r="C24" s="268"/>
      <c r="D24" s="268"/>
      <c r="E24" s="268"/>
      <c r="F24" s="270" t="s">
        <v>1101</v>
      </c>
      <c r="G24" s="268"/>
      <c r="H24" s="268"/>
      <c r="I24" s="80"/>
    </row>
    <row r="25" spans="1:9" ht="12.75" customHeight="1">
      <c r="A25" s="731" t="s">
        <v>830</v>
      </c>
      <c r="B25" s="289" t="s">
        <v>1103</v>
      </c>
      <c r="C25" s="268"/>
      <c r="D25" s="268"/>
      <c r="E25" s="268"/>
      <c r="F25" s="700" t="s">
        <v>96</v>
      </c>
      <c r="G25" s="268"/>
      <c r="H25" s="268"/>
      <c r="I25" s="80"/>
    </row>
    <row r="26" spans="1:9" ht="12.75" customHeight="1" thickBot="1">
      <c r="A26" s="734" t="s">
        <v>831</v>
      </c>
      <c r="B26" s="273" t="s">
        <v>95</v>
      </c>
      <c r="C26" s="271"/>
      <c r="D26" s="271"/>
      <c r="E26" s="271"/>
      <c r="F26" s="289"/>
      <c r="G26" s="271"/>
      <c r="H26" s="271"/>
      <c r="I26" s="85"/>
    </row>
    <row r="27" spans="1:9" ht="13.5" thickBot="1">
      <c r="A27" s="732" t="s">
        <v>832</v>
      </c>
      <c r="B27" s="733" t="s">
        <v>1113</v>
      </c>
      <c r="C27" s="666">
        <f>SUM(C18:C26)</f>
        <v>0</v>
      </c>
      <c r="D27" s="666">
        <f>SUM(D18:D26)</f>
        <v>0</v>
      </c>
      <c r="E27" s="666">
        <f>SUM(E18:E26)</f>
        <v>0</v>
      </c>
      <c r="F27" s="733" t="s">
        <v>1114</v>
      </c>
      <c r="G27" s="666">
        <f>SUM(G17:G26)</f>
        <v>1196</v>
      </c>
      <c r="H27" s="666">
        <f>SUM(H17:H26)</f>
        <v>1196</v>
      </c>
      <c r="I27" s="752">
        <f>SUM(I17:I26)</f>
        <v>1196</v>
      </c>
    </row>
    <row r="28" spans="1:9" ht="14.25" customHeight="1" thickBot="1">
      <c r="A28" s="732" t="s">
        <v>833</v>
      </c>
      <c r="B28" s="737" t="s">
        <v>1115</v>
      </c>
      <c r="C28" s="274">
        <f>+C16+C17+C27</f>
        <v>35209</v>
      </c>
      <c r="D28" s="274">
        <f>+D16+D17+D27</f>
        <v>3893</v>
      </c>
      <c r="E28" s="274">
        <f>+E16+E17+E27</f>
        <v>3893</v>
      </c>
      <c r="F28" s="737" t="s">
        <v>1116</v>
      </c>
      <c r="G28" s="274">
        <f>+G16+G27</f>
        <v>38813</v>
      </c>
      <c r="H28" s="274">
        <f>+H16+H27</f>
        <v>8322</v>
      </c>
      <c r="I28" s="275">
        <f>+I16+I27</f>
        <v>7935</v>
      </c>
    </row>
    <row r="29" spans="1:9" ht="13.5" thickBot="1">
      <c r="A29" s="732" t="s">
        <v>834</v>
      </c>
      <c r="B29" s="210" t="s">
        <v>158</v>
      </c>
      <c r="C29" s="754">
        <f>IF(((G16-C16)&gt;0),G16-C16,"----")</f>
        <v>2408</v>
      </c>
      <c r="D29" s="754">
        <f>IF(((H16-D16)&gt;0),H16-D16,"----")</f>
        <v>3233</v>
      </c>
      <c r="E29" s="754">
        <f>IF(((I16-E16)&gt;0),I16-E16,"----")</f>
        <v>2846</v>
      </c>
      <c r="F29" s="800" t="s">
        <v>159</v>
      </c>
      <c r="G29" s="796" t="str">
        <f>IF(((C16-G16)&gt;0),C16-G16,"----")</f>
        <v>----</v>
      </c>
      <c r="H29" s="796" t="str">
        <f>IF(((D16-H16)&gt;0),D16-H16,"----")</f>
        <v>----</v>
      </c>
      <c r="I29" s="797" t="str">
        <f>IF(((E16-I16)&gt;0),E16-I16,"----")</f>
        <v>----</v>
      </c>
    </row>
  </sheetData>
  <sheetProtection/>
  <mergeCells count="1"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2.2. melléklet a ......../2012. (........)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view="pageLayout" zoomScale="0" zoomScalePageLayoutView="0" workbookViewId="0" topLeftCell="A22">
      <selection activeCell="B24" sqref="B24"/>
    </sheetView>
  </sheetViews>
  <sheetFormatPr defaultColWidth="9.00390625" defaultRowHeight="12.75"/>
  <cols>
    <col min="1" max="1" width="49.375" style="0" customWidth="1"/>
    <col min="2" max="2" width="14.375" style="0" customWidth="1"/>
    <col min="3" max="3" width="67.875" style="0" customWidth="1"/>
    <col min="4" max="4" width="13.625" style="0" customWidth="1"/>
    <col min="5" max="5" width="13.00390625" style="0" customWidth="1"/>
    <col min="6" max="6" width="0.5" style="0" customWidth="1"/>
  </cols>
  <sheetData>
    <row r="1" spans="1:5" ht="18.75">
      <c r="A1" s="746" t="s">
        <v>763</v>
      </c>
      <c r="B1" s="746"/>
      <c r="E1" s="767" t="s">
        <v>31</v>
      </c>
    </row>
    <row r="3" spans="1:5" ht="15.75">
      <c r="A3" s="750" t="s">
        <v>1165</v>
      </c>
      <c r="B3" s="750"/>
      <c r="E3" s="755"/>
    </row>
    <row r="4" spans="1:5" ht="12.75">
      <c r="A4" s="738"/>
      <c r="B4" s="738"/>
      <c r="E4" s="756"/>
    </row>
    <row r="5" spans="1:5" ht="12.75">
      <c r="A5" s="930" t="s">
        <v>635</v>
      </c>
      <c r="B5" s="931">
        <f>+'1.sz.mell.'!C44</f>
        <v>239341</v>
      </c>
      <c r="C5" s="930" t="s">
        <v>636</v>
      </c>
      <c r="D5" s="932">
        <f>+'2.1.sz.mell  '!C18+'2.2.sz.mell  '!C16</f>
        <v>239341</v>
      </c>
      <c r="E5" s="757">
        <f>B5-D5</f>
        <v>0</v>
      </c>
    </row>
    <row r="6" spans="1:5" ht="12.75">
      <c r="A6" s="930" t="s">
        <v>755</v>
      </c>
      <c r="B6" s="931">
        <f>+'1.sz.mell.'!C47</f>
        <v>-8975</v>
      </c>
      <c r="C6" s="930" t="s">
        <v>637</v>
      </c>
      <c r="D6" s="932">
        <f>+'2.1.sz.mell  '!C30+'2.2.sz.mell  '!C27</f>
        <v>-8975</v>
      </c>
      <c r="E6" s="757">
        <f aca="true" t="shared" si="0" ref="E6:E37">B6-D6</f>
        <v>0</v>
      </c>
    </row>
    <row r="7" spans="1:5" ht="12.75">
      <c r="A7" s="930" t="s">
        <v>756</v>
      </c>
      <c r="B7" s="931">
        <f>+'1.sz.mell.'!C54</f>
        <v>230366</v>
      </c>
      <c r="C7" s="930" t="s">
        <v>638</v>
      </c>
      <c r="D7" s="932">
        <f>+'2.1.sz.mell  '!C31+'2.2.sz.mell  '!C28</f>
        <v>230366</v>
      </c>
      <c r="E7" s="757">
        <f t="shared" si="0"/>
        <v>0</v>
      </c>
    </row>
    <row r="8" spans="1:5" ht="12.75">
      <c r="A8" s="768"/>
      <c r="B8" s="933"/>
      <c r="D8" s="766"/>
      <c r="E8" s="757"/>
    </row>
    <row r="9" spans="1:5" ht="15.75">
      <c r="A9" s="750" t="s">
        <v>1166</v>
      </c>
      <c r="B9" s="763"/>
      <c r="D9" s="766"/>
      <c r="E9" s="757"/>
    </row>
    <row r="10" spans="1:5" ht="12.75">
      <c r="A10" s="768"/>
      <c r="B10" s="933"/>
      <c r="D10" s="766"/>
      <c r="E10" s="757"/>
    </row>
    <row r="11" spans="1:5" ht="12.75">
      <c r="A11" s="930" t="s">
        <v>639</v>
      </c>
      <c r="B11" s="931">
        <f>+'1.sz.mell.'!E44</f>
        <v>193137</v>
      </c>
      <c r="C11" s="930" t="s">
        <v>640</v>
      </c>
      <c r="D11" s="766">
        <f>+'2.1.sz.mell  '!D18+'2.2.sz.mell  '!D16</f>
        <v>193137</v>
      </c>
      <c r="E11" s="757">
        <f t="shared" si="0"/>
        <v>0</v>
      </c>
    </row>
    <row r="12" spans="1:5" ht="12.75">
      <c r="A12" s="930" t="s">
        <v>757</v>
      </c>
      <c r="B12" s="931">
        <f>+'1.sz.mell.'!E47</f>
        <v>16101</v>
      </c>
      <c r="C12" s="930" t="s">
        <v>641</v>
      </c>
      <c r="D12" s="766">
        <f>+'2.1.sz.mell  '!D30+'2.2.sz.mell  '!D27</f>
        <v>16101</v>
      </c>
      <c r="E12" s="757">
        <f t="shared" si="0"/>
        <v>0</v>
      </c>
    </row>
    <row r="13" spans="1:5" ht="12.75">
      <c r="A13" s="930" t="s">
        <v>758</v>
      </c>
      <c r="B13" s="931">
        <f>+'1.sz.mell.'!E54</f>
        <v>210933</v>
      </c>
      <c r="C13" s="930" t="s">
        <v>642</v>
      </c>
      <c r="D13" s="766">
        <f>+'2.1.sz.mell  '!D31+'2.2.sz.mell  '!D28</f>
        <v>210933</v>
      </c>
      <c r="E13" s="757">
        <f t="shared" si="0"/>
        <v>0</v>
      </c>
    </row>
    <row r="14" spans="1:5" ht="12.75">
      <c r="A14" s="768"/>
      <c r="B14" s="933"/>
      <c r="D14" s="766"/>
      <c r="E14" s="757"/>
    </row>
    <row r="15" spans="1:5" ht="14.25">
      <c r="A15" s="934" t="s">
        <v>1167</v>
      </c>
      <c r="B15" s="764"/>
      <c r="D15" s="766"/>
      <c r="E15" s="757"/>
    </row>
    <row r="16" spans="1:5" ht="12.75">
      <c r="A16" s="768"/>
      <c r="B16" s="933"/>
      <c r="D16" s="766"/>
      <c r="E16" s="757"/>
    </row>
    <row r="17" spans="1:5" ht="12.75">
      <c r="A17" s="768" t="s">
        <v>643</v>
      </c>
      <c r="B17" s="933">
        <f>+'1.sz.mell.'!F44</f>
        <v>196605</v>
      </c>
      <c r="C17" t="s">
        <v>640</v>
      </c>
      <c r="D17" s="766">
        <f>+'2.1.sz.mell  '!E18+'2.2.sz.mell  '!E16</f>
        <v>196605</v>
      </c>
      <c r="E17" s="757">
        <f t="shared" si="0"/>
        <v>0</v>
      </c>
    </row>
    <row r="18" spans="1:5" ht="12.75">
      <c r="A18" s="768" t="s">
        <v>342</v>
      </c>
      <c r="B18" s="933">
        <f>+'1.sz.mell.'!F47</f>
        <v>4537</v>
      </c>
      <c r="C18" t="s">
        <v>641</v>
      </c>
      <c r="D18" s="766">
        <f>+'2.1.sz.mell  '!E30+'2.2.sz.mell  '!E27</f>
        <v>4537</v>
      </c>
      <c r="E18" s="757">
        <f t="shared" si="0"/>
        <v>0</v>
      </c>
    </row>
    <row r="19" spans="1:5" ht="12.75">
      <c r="A19" s="768" t="s">
        <v>343</v>
      </c>
      <c r="B19" s="933">
        <f>+'1.sz.mell.'!F54</f>
        <v>202837</v>
      </c>
      <c r="C19" t="s">
        <v>642</v>
      </c>
      <c r="D19" s="766">
        <f>+'2.1.sz.mell  '!E31+'2.2.sz.mell  '!E28</f>
        <v>202837</v>
      </c>
      <c r="E19" s="757">
        <f t="shared" si="0"/>
        <v>0</v>
      </c>
    </row>
    <row r="20" spans="1:5" ht="12.75">
      <c r="A20" s="768"/>
      <c r="B20" s="933"/>
      <c r="D20" s="766"/>
      <c r="E20" s="757"/>
    </row>
    <row r="21" spans="1:5" ht="15.75">
      <c r="A21" s="750" t="s">
        <v>1168</v>
      </c>
      <c r="B21" s="763"/>
      <c r="D21" s="766"/>
      <c r="E21" s="757"/>
    </row>
    <row r="22" spans="1:5" ht="12.75">
      <c r="A22" s="738"/>
      <c r="B22" s="765"/>
      <c r="D22" s="766"/>
      <c r="E22" s="757"/>
    </row>
    <row r="23" spans="1:5" ht="12.75">
      <c r="A23" s="930" t="s">
        <v>644</v>
      </c>
      <c r="B23" s="931">
        <f>+'1.sz.mell.'!C88</f>
        <v>231086</v>
      </c>
      <c r="C23" s="930" t="s">
        <v>645</v>
      </c>
      <c r="D23" s="932">
        <f>+'2.1.sz.mell  '!G18+'2.2.sz.mell  '!G16</f>
        <v>231086</v>
      </c>
      <c r="E23" s="757">
        <f t="shared" si="0"/>
        <v>0</v>
      </c>
    </row>
    <row r="24" spans="1:5" ht="12.75">
      <c r="A24" s="930" t="s">
        <v>759</v>
      </c>
      <c r="B24" s="931">
        <f>+'1.sz.mell.'!C89</f>
        <v>1536</v>
      </c>
      <c r="C24" s="930" t="s">
        <v>646</v>
      </c>
      <c r="D24" s="932">
        <f>+'2.1.sz.mell  '!G30+'2.2.sz.mell  '!G27</f>
        <v>1536</v>
      </c>
      <c r="E24" s="757">
        <f t="shared" si="0"/>
        <v>0</v>
      </c>
    </row>
    <row r="25" spans="1:5" ht="12.75">
      <c r="A25" s="930" t="s">
        <v>760</v>
      </c>
      <c r="B25" s="931">
        <f>+'1.sz.mell.'!C96</f>
        <v>232622</v>
      </c>
      <c r="C25" s="930" t="s">
        <v>647</v>
      </c>
      <c r="D25" s="932">
        <f>+'2.1.sz.mell  '!G31+'2.2.sz.mell  '!G28</f>
        <v>232622</v>
      </c>
      <c r="E25" s="757">
        <f t="shared" si="0"/>
        <v>0</v>
      </c>
    </row>
    <row r="26" spans="1:5" ht="12.75">
      <c r="A26" s="768"/>
      <c r="B26" s="933"/>
      <c r="D26" s="766"/>
      <c r="E26" s="757"/>
    </row>
    <row r="27" spans="1:5" ht="15.75">
      <c r="A27" s="750" t="s">
        <v>1169</v>
      </c>
      <c r="B27" s="763"/>
      <c r="D27" s="766"/>
      <c r="E27" s="757"/>
    </row>
    <row r="28" spans="1:5" ht="12.75">
      <c r="A28" s="768"/>
      <c r="B28" s="933"/>
      <c r="D28" s="766"/>
      <c r="E28" s="757"/>
    </row>
    <row r="29" spans="1:5" ht="12.75">
      <c r="A29" s="930" t="s">
        <v>648</v>
      </c>
      <c r="B29" s="931">
        <f>+'1.sz.mell.'!E88</f>
        <v>204303</v>
      </c>
      <c r="C29" s="930" t="s">
        <v>649</v>
      </c>
      <c r="D29" s="766">
        <f>+'2.1.sz.mell  '!H18+'2.2.sz.mell  '!H16</f>
        <v>204303</v>
      </c>
      <c r="E29" s="757">
        <f t="shared" si="0"/>
        <v>0</v>
      </c>
    </row>
    <row r="30" spans="1:5" ht="12.75">
      <c r="A30" s="930" t="s">
        <v>761</v>
      </c>
      <c r="B30" s="931">
        <f>+'1.sz.mell.'!E89</f>
        <v>6630</v>
      </c>
      <c r="C30" s="930" t="s">
        <v>650</v>
      </c>
      <c r="D30" s="766">
        <f>+'2.1.sz.mell  '!H30+'2.2.sz.mell  '!H27</f>
        <v>6630</v>
      </c>
      <c r="E30" s="757">
        <f t="shared" si="0"/>
        <v>0</v>
      </c>
    </row>
    <row r="31" spans="1:5" ht="12.75">
      <c r="A31" s="930" t="s">
        <v>762</v>
      </c>
      <c r="B31" s="931">
        <f>+'1.sz.mell.'!E96</f>
        <v>210933</v>
      </c>
      <c r="C31" s="930" t="s">
        <v>651</v>
      </c>
      <c r="D31" s="766">
        <f>+'2.1.sz.mell  '!H31+'2.2.sz.mell  '!H28</f>
        <v>210933</v>
      </c>
      <c r="E31" s="757">
        <f t="shared" si="0"/>
        <v>0</v>
      </c>
    </row>
    <row r="32" spans="1:5" ht="12.75">
      <c r="A32" s="768"/>
      <c r="B32" s="933"/>
      <c r="D32" s="766"/>
      <c r="E32" s="757"/>
    </row>
    <row r="33" spans="1:5" ht="15.75">
      <c r="A33" s="935" t="s">
        <v>1170</v>
      </c>
      <c r="B33" s="763"/>
      <c r="D33" s="766"/>
      <c r="E33" s="757"/>
    </row>
    <row r="34" spans="1:5" ht="12.75">
      <c r="A34" s="768"/>
      <c r="B34" s="933"/>
      <c r="D34" s="766"/>
      <c r="E34" s="757"/>
    </row>
    <row r="35" spans="1:5" ht="12.75">
      <c r="A35" s="930" t="s">
        <v>652</v>
      </c>
      <c r="B35" s="931">
        <f>+'1.sz.mell.'!F88</f>
        <v>182168</v>
      </c>
      <c r="C35" s="930" t="s">
        <v>653</v>
      </c>
      <c r="D35" s="766">
        <f>+'2.1.sz.mell  '!I18+'2.2.sz.mell  '!I16</f>
        <v>182168</v>
      </c>
      <c r="E35" s="757">
        <f t="shared" si="0"/>
        <v>0</v>
      </c>
    </row>
    <row r="36" spans="1:5" ht="12.75">
      <c r="A36" s="930" t="s">
        <v>344</v>
      </c>
      <c r="B36" s="931">
        <f>+'1.sz.mell.'!F89</f>
        <v>18435</v>
      </c>
      <c r="C36" s="930" t="s">
        <v>654</v>
      </c>
      <c r="D36" s="766">
        <f>+'2.1.sz.mell  '!I30+'2.2.sz.mell  '!I27</f>
        <v>18435</v>
      </c>
      <c r="E36" s="757">
        <f t="shared" si="0"/>
        <v>0</v>
      </c>
    </row>
    <row r="37" spans="1:5" ht="12.75">
      <c r="A37" s="930" t="s">
        <v>345</v>
      </c>
      <c r="B37" s="931">
        <f>+'1.sz.mell.'!F96</f>
        <v>200603</v>
      </c>
      <c r="C37" s="930" t="s">
        <v>655</v>
      </c>
      <c r="D37" s="766">
        <f>+'2.1.sz.mell  '!I31+'2.2.sz.mell  '!I28</f>
        <v>200603</v>
      </c>
      <c r="E37" s="757">
        <f t="shared" si="0"/>
        <v>0</v>
      </c>
    </row>
  </sheetData>
  <sheetProtection sheet="1" objects="1" scenarios="1"/>
  <conditionalFormatting sqref="E5:E37">
    <cfRule type="cellIs" priority="1" dxfId="3" operator="notEqual" stopIfTrue="1">
      <formula>0</formula>
    </cfRule>
  </conditionalFormatting>
  <printOptions/>
  <pageMargins left="0.66" right="0.57" top="0.65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Layout" workbookViewId="0" topLeftCell="A1">
      <selection activeCell="F38" sqref="F38"/>
    </sheetView>
  </sheetViews>
  <sheetFormatPr defaultColWidth="9.00390625" defaultRowHeight="12.75"/>
  <cols>
    <col min="1" max="1" width="7.50390625" style="235" customWidth="1"/>
    <col min="2" max="2" width="50.125" style="235" customWidth="1"/>
    <col min="3" max="3" width="9.50390625" style="235" customWidth="1"/>
    <col min="4" max="6" width="10.875" style="235" customWidth="1"/>
    <col min="7" max="16384" width="9.375" style="235" customWidth="1"/>
  </cols>
  <sheetData>
    <row r="1" spans="1:6" ht="15.75" customHeight="1">
      <c r="A1" s="234" t="s">
        <v>808</v>
      </c>
      <c r="B1" s="234"/>
      <c r="C1" s="234"/>
      <c r="D1" s="234"/>
      <c r="E1" s="234"/>
      <c r="F1" s="234"/>
    </row>
    <row r="2" spans="1:6" ht="15.75" customHeight="1" thickBot="1">
      <c r="A2" s="11"/>
      <c r="B2" s="11"/>
      <c r="C2" s="11"/>
      <c r="D2" s="11"/>
      <c r="E2" s="1026" t="s">
        <v>854</v>
      </c>
      <c r="F2" s="1026"/>
    </row>
    <row r="3" spans="1:6" ht="15.75" customHeight="1">
      <c r="A3" s="1028" t="s">
        <v>809</v>
      </c>
      <c r="B3" s="1030" t="s">
        <v>810</v>
      </c>
      <c r="C3" s="1032" t="s">
        <v>1162</v>
      </c>
      <c r="D3" s="1035" t="s">
        <v>1159</v>
      </c>
      <c r="E3" s="1036"/>
      <c r="F3" s="1037"/>
    </row>
    <row r="4" spans="1:6" ht="33.75" customHeight="1" thickBot="1">
      <c r="A4" s="1029"/>
      <c r="B4" s="1031"/>
      <c r="C4" s="1033"/>
      <c r="D4" s="236" t="s">
        <v>895</v>
      </c>
      <c r="E4" s="236" t="s">
        <v>1048</v>
      </c>
      <c r="F4" s="237" t="s">
        <v>1049</v>
      </c>
    </row>
    <row r="5" spans="1:6" s="238" customFormat="1" ht="12" customHeight="1" thickBot="1">
      <c r="A5" s="170">
        <v>1</v>
      </c>
      <c r="B5" s="171">
        <v>2</v>
      </c>
      <c r="C5" s="171">
        <v>3</v>
      </c>
      <c r="D5" s="171">
        <v>4</v>
      </c>
      <c r="E5" s="171">
        <v>5</v>
      </c>
      <c r="F5" s="172">
        <v>6</v>
      </c>
    </row>
    <row r="6" spans="1:6" s="2" customFormat="1" ht="12" customHeight="1" thickBot="1">
      <c r="A6" s="232" t="s">
        <v>811</v>
      </c>
      <c r="B6" s="801" t="s">
        <v>1117</v>
      </c>
      <c r="C6" s="222"/>
      <c r="D6" s="222"/>
      <c r="E6" s="222"/>
      <c r="F6" s="223"/>
    </row>
    <row r="7" spans="1:6" s="2" customFormat="1" ht="12" customHeight="1" thickBot="1">
      <c r="A7" s="231" t="s">
        <v>812</v>
      </c>
      <c r="B7" s="802" t="s">
        <v>104</v>
      </c>
      <c r="C7" s="243">
        <f>C8+C9+C10</f>
        <v>6</v>
      </c>
      <c r="D7" s="243">
        <f>D8+D9+D10</f>
        <v>0</v>
      </c>
      <c r="E7" s="243">
        <f>E8+E9+E10</f>
        <v>0</v>
      </c>
      <c r="F7" s="242">
        <f>F8+F9+F10</f>
        <v>0</v>
      </c>
    </row>
    <row r="8" spans="1:6" s="2" customFormat="1" ht="12" customHeight="1">
      <c r="A8" s="229" t="s">
        <v>963</v>
      </c>
      <c r="B8" s="18" t="s">
        <v>800</v>
      </c>
      <c r="C8" s="37"/>
      <c r="D8" s="37"/>
      <c r="E8" s="37"/>
      <c r="F8" s="38"/>
    </row>
    <row r="9" spans="1:6" s="2" customFormat="1" ht="12" customHeight="1">
      <c r="A9" s="226" t="s">
        <v>964</v>
      </c>
      <c r="B9" s="13" t="s">
        <v>881</v>
      </c>
      <c r="C9" s="14"/>
      <c r="D9" s="14"/>
      <c r="E9" s="14"/>
      <c r="F9" s="34"/>
    </row>
    <row r="10" spans="1:6" s="2" customFormat="1" ht="12" customHeight="1" thickBot="1">
      <c r="A10" s="226" t="s">
        <v>965</v>
      </c>
      <c r="B10" s="13" t="s">
        <v>801</v>
      </c>
      <c r="C10" s="14">
        <v>6</v>
      </c>
      <c r="D10" s="14"/>
      <c r="E10" s="14"/>
      <c r="F10" s="34"/>
    </row>
    <row r="11" spans="1:6" s="2" customFormat="1" ht="12" customHeight="1" thickBot="1">
      <c r="A11" s="231" t="s">
        <v>813</v>
      </c>
      <c r="B11" s="802" t="s">
        <v>1118</v>
      </c>
      <c r="C11" s="243">
        <f>SUM(C12:C14)</f>
        <v>0</v>
      </c>
      <c r="D11" s="243">
        <f>SUM(D12:D14)</f>
        <v>0</v>
      </c>
      <c r="E11" s="243">
        <f>SUM(E12:E14)</f>
        <v>0</v>
      </c>
      <c r="F11" s="242">
        <f>SUM(F12:F14)</f>
        <v>0</v>
      </c>
    </row>
    <row r="12" spans="1:6" s="2" customFormat="1" ht="12" customHeight="1">
      <c r="A12" s="229" t="s">
        <v>930</v>
      </c>
      <c r="B12" s="18" t="s">
        <v>910</v>
      </c>
      <c r="C12" s="37"/>
      <c r="D12" s="37"/>
      <c r="E12" s="37"/>
      <c r="F12" s="38"/>
    </row>
    <row r="13" spans="1:6" s="2" customFormat="1" ht="12" customHeight="1">
      <c r="A13" s="227" t="s">
        <v>931</v>
      </c>
      <c r="B13" s="13" t="s">
        <v>909</v>
      </c>
      <c r="C13" s="32"/>
      <c r="D13" s="32"/>
      <c r="E13" s="32"/>
      <c r="F13" s="33"/>
    </row>
    <row r="14" spans="1:6" s="2" customFormat="1" ht="12" customHeight="1" thickBot="1">
      <c r="A14" s="230" t="s">
        <v>932</v>
      </c>
      <c r="B14" s="776" t="s">
        <v>911</v>
      </c>
      <c r="C14" s="39"/>
      <c r="D14" s="39"/>
      <c r="E14" s="39"/>
      <c r="F14" s="40"/>
    </row>
    <row r="15" spans="1:6" s="2" customFormat="1" ht="12" customHeight="1" thickBot="1">
      <c r="A15" s="231" t="s">
        <v>814</v>
      </c>
      <c r="B15" s="802" t="s">
        <v>1119</v>
      </c>
      <c r="C15" s="243">
        <f>C16+C17+C18+C19</f>
        <v>713</v>
      </c>
      <c r="D15" s="243">
        <f>D16+D17+D18+D19</f>
        <v>209</v>
      </c>
      <c r="E15" s="243">
        <f>E16+E17+E18+E19</f>
        <v>209</v>
      </c>
      <c r="F15" s="242">
        <f>F16+F17+F18+F19</f>
        <v>209</v>
      </c>
    </row>
    <row r="16" spans="1:6" s="2" customFormat="1" ht="12" customHeight="1">
      <c r="A16" s="229" t="s">
        <v>934</v>
      </c>
      <c r="B16" s="211" t="s">
        <v>802</v>
      </c>
      <c r="C16" s="37">
        <v>713</v>
      </c>
      <c r="D16" s="37">
        <v>209</v>
      </c>
      <c r="E16" s="37">
        <v>209</v>
      </c>
      <c r="F16" s="38">
        <v>209</v>
      </c>
    </row>
    <row r="17" spans="1:6" s="2" customFormat="1" ht="12" customHeight="1">
      <c r="A17" s="226" t="s">
        <v>935</v>
      </c>
      <c r="B17" s="212" t="s">
        <v>803</v>
      </c>
      <c r="C17" s="14"/>
      <c r="D17" s="14"/>
      <c r="E17" s="14"/>
      <c r="F17" s="34"/>
    </row>
    <row r="18" spans="1:6" s="2" customFormat="1" ht="12" customHeight="1">
      <c r="A18" s="226" t="s">
        <v>936</v>
      </c>
      <c r="B18" s="212" t="s">
        <v>984</v>
      </c>
      <c r="C18" s="214"/>
      <c r="D18" s="214"/>
      <c r="E18" s="214"/>
      <c r="F18" s="215"/>
    </row>
    <row r="19" spans="1:6" s="2" customFormat="1" ht="12" customHeight="1" thickBot="1">
      <c r="A19" s="227" t="s">
        <v>1008</v>
      </c>
      <c r="B19" s="213" t="s">
        <v>986</v>
      </c>
      <c r="C19" s="216"/>
      <c r="D19" s="216"/>
      <c r="E19" s="216"/>
      <c r="F19" s="217"/>
    </row>
    <row r="20" spans="1:6" s="2" customFormat="1" ht="12" customHeight="1" thickBot="1">
      <c r="A20" s="231" t="s">
        <v>815</v>
      </c>
      <c r="B20" s="802" t="s">
        <v>1120</v>
      </c>
      <c r="C20" s="246">
        <f>C21+C22</f>
        <v>0</v>
      </c>
      <c r="D20" s="246">
        <f>D21+D22</f>
        <v>0</v>
      </c>
      <c r="E20" s="246">
        <f>E21+E22</f>
        <v>0</v>
      </c>
      <c r="F20" s="245">
        <f>F21+F22</f>
        <v>0</v>
      </c>
    </row>
    <row r="21" spans="1:6" s="2" customFormat="1" ht="12" customHeight="1">
      <c r="A21" s="225" t="s">
        <v>937</v>
      </c>
      <c r="B21" s="24" t="s">
        <v>1121</v>
      </c>
      <c r="C21" s="25"/>
      <c r="D21" s="25"/>
      <c r="E21" s="25"/>
      <c r="F21" s="43"/>
    </row>
    <row r="22" spans="1:6" s="2" customFormat="1" ht="12" customHeight="1" thickBot="1">
      <c r="A22" s="228" t="s">
        <v>938</v>
      </c>
      <c r="B22" s="18" t="s">
        <v>1122</v>
      </c>
      <c r="C22" s="30"/>
      <c r="D22" s="30"/>
      <c r="E22" s="30"/>
      <c r="F22" s="31"/>
    </row>
    <row r="23" spans="1:6" s="2" customFormat="1" ht="12" customHeight="1" thickBot="1">
      <c r="A23" s="231" t="s">
        <v>816</v>
      </c>
      <c r="B23" s="803" t="s">
        <v>1123</v>
      </c>
      <c r="C23" s="278">
        <f>C6+C7+C11+C15+C20</f>
        <v>719</v>
      </c>
      <c r="D23" s="278">
        <f>D6+D7+D11+D15+D20</f>
        <v>209</v>
      </c>
      <c r="E23" s="278">
        <f>E6+E7+E11+E15+E20</f>
        <v>209</v>
      </c>
      <c r="F23" s="279">
        <f>F6+F7+F11+F15+F20</f>
        <v>209</v>
      </c>
    </row>
    <row r="24" spans="1:6" s="2" customFormat="1" ht="12" customHeight="1" thickBot="1">
      <c r="A24" s="804" t="s">
        <v>817</v>
      </c>
      <c r="B24" s="802" t="s">
        <v>1124</v>
      </c>
      <c r="C24" s="770"/>
      <c r="D24" s="770"/>
      <c r="E24" s="770"/>
      <c r="F24" s="771"/>
    </row>
    <row r="25" spans="1:8" s="2" customFormat="1" ht="12" customHeight="1" thickBot="1">
      <c r="A25" s="641" t="s">
        <v>1125</v>
      </c>
      <c r="B25" s="802" t="s">
        <v>1126</v>
      </c>
      <c r="C25" s="805"/>
      <c r="D25" s="805"/>
      <c r="E25" s="805"/>
      <c r="F25" s="806"/>
      <c r="H25" s="244"/>
    </row>
    <row r="26" spans="1:6" s="2" customFormat="1" ht="12" customHeight="1" thickBot="1">
      <c r="A26" s="231" t="s">
        <v>819</v>
      </c>
      <c r="B26" s="802" t="s">
        <v>1127</v>
      </c>
      <c r="C26" s="243">
        <f>C23+C24+C25</f>
        <v>719</v>
      </c>
      <c r="D26" s="243">
        <f>D23+D24+D25</f>
        <v>209</v>
      </c>
      <c r="E26" s="243">
        <f>E23+E24+E25</f>
        <v>209</v>
      </c>
      <c r="F26" s="242">
        <f>F23+F24+F25</f>
        <v>209</v>
      </c>
    </row>
    <row r="27" spans="1:6" ht="7.5" customHeight="1">
      <c r="A27" s="10"/>
      <c r="B27" s="10"/>
      <c r="C27" s="10"/>
      <c r="D27" s="10"/>
      <c r="E27" s="10"/>
      <c r="F27" s="10"/>
    </row>
    <row r="28" spans="1:6" ht="16.5" customHeight="1">
      <c r="A28" s="1027" t="s">
        <v>841</v>
      </c>
      <c r="B28" s="1027"/>
      <c r="C28" s="1027"/>
      <c r="D28" s="1027"/>
      <c r="E28" s="1027"/>
      <c r="F28" s="1027"/>
    </row>
    <row r="29" spans="1:6" ht="13.5" customHeight="1" thickBot="1">
      <c r="A29" s="11"/>
      <c r="B29" s="11"/>
      <c r="C29" s="11"/>
      <c r="D29" s="11"/>
      <c r="E29" s="1026" t="s">
        <v>854</v>
      </c>
      <c r="F29" s="1026"/>
    </row>
    <row r="30" spans="1:6" ht="16.5" customHeight="1">
      <c r="A30" s="1028" t="s">
        <v>809</v>
      </c>
      <c r="B30" s="1030" t="s">
        <v>810</v>
      </c>
      <c r="C30" s="1032" t="s">
        <v>1162</v>
      </c>
      <c r="D30" s="1035" t="s">
        <v>1159</v>
      </c>
      <c r="E30" s="1036"/>
      <c r="F30" s="1037"/>
    </row>
    <row r="31" spans="1:6" ht="33.75" customHeight="1" thickBot="1">
      <c r="A31" s="1029"/>
      <c r="B31" s="1031"/>
      <c r="C31" s="1033"/>
      <c r="D31" s="236" t="s">
        <v>895</v>
      </c>
      <c r="E31" s="236" t="s">
        <v>1048</v>
      </c>
      <c r="F31" s="237" t="s">
        <v>1049</v>
      </c>
    </row>
    <row r="32" spans="1:6" s="238" customFormat="1" ht="12" customHeight="1" thickBot="1">
      <c r="A32" s="170">
        <v>1</v>
      </c>
      <c r="B32" s="171">
        <v>2</v>
      </c>
      <c r="C32" s="171">
        <v>3</v>
      </c>
      <c r="D32" s="171">
        <v>4</v>
      </c>
      <c r="E32" s="171">
        <v>5</v>
      </c>
      <c r="F32" s="172">
        <v>6</v>
      </c>
    </row>
    <row r="33" spans="1:6" ht="12" customHeight="1" thickBot="1">
      <c r="A33" s="232" t="s">
        <v>811</v>
      </c>
      <c r="B33" s="249" t="s">
        <v>1128</v>
      </c>
      <c r="C33" s="250">
        <f>SUM(C34:C39)</f>
        <v>696</v>
      </c>
      <c r="D33" s="250">
        <f>SUM(D34:D39)</f>
        <v>209</v>
      </c>
      <c r="E33" s="250">
        <f>SUM(E34:E39)</f>
        <v>209</v>
      </c>
      <c r="F33" s="251">
        <f>SUM(F34:F39)</f>
        <v>159</v>
      </c>
    </row>
    <row r="34" spans="1:6" ht="12" customHeight="1">
      <c r="A34" s="225" t="s">
        <v>957</v>
      </c>
      <c r="B34" s="24" t="s">
        <v>842</v>
      </c>
      <c r="C34" s="26">
        <v>356</v>
      </c>
      <c r="D34" s="26"/>
      <c r="E34" s="26"/>
      <c r="F34" s="27"/>
    </row>
    <row r="35" spans="1:6" ht="12" customHeight="1">
      <c r="A35" s="226" t="s">
        <v>958</v>
      </c>
      <c r="B35" s="13" t="s">
        <v>843</v>
      </c>
      <c r="C35" s="15">
        <v>90</v>
      </c>
      <c r="D35" s="15"/>
      <c r="E35" s="15"/>
      <c r="F35" s="16"/>
    </row>
    <row r="36" spans="1:6" ht="12" customHeight="1">
      <c r="A36" s="226" t="s">
        <v>959</v>
      </c>
      <c r="B36" s="13" t="s">
        <v>844</v>
      </c>
      <c r="C36" s="21">
        <v>250</v>
      </c>
      <c r="D36" s="21">
        <v>209</v>
      </c>
      <c r="E36" s="21">
        <v>209</v>
      </c>
      <c r="F36" s="22">
        <v>159</v>
      </c>
    </row>
    <row r="37" spans="1:6" ht="12" customHeight="1">
      <c r="A37" s="226" t="s">
        <v>960</v>
      </c>
      <c r="B37" s="28" t="s">
        <v>923</v>
      </c>
      <c r="C37" s="21"/>
      <c r="D37" s="21"/>
      <c r="E37" s="21"/>
      <c r="F37" s="22"/>
    </row>
    <row r="38" spans="1:6" ht="12" customHeight="1">
      <c r="A38" s="226" t="s">
        <v>551</v>
      </c>
      <c r="B38" s="13" t="s">
        <v>979</v>
      </c>
      <c r="C38" s="21"/>
      <c r="D38" s="21"/>
      <c r="E38" s="21"/>
      <c r="F38" s="22"/>
    </row>
    <row r="39" spans="1:6" ht="12" customHeight="1" thickBot="1">
      <c r="A39" s="226" t="s">
        <v>961</v>
      </c>
      <c r="B39" s="56" t="s">
        <v>994</v>
      </c>
      <c r="C39" s="21"/>
      <c r="D39" s="21"/>
      <c r="E39" s="21"/>
      <c r="F39" s="22"/>
    </row>
    <row r="40" spans="1:6" ht="12" customHeight="1" thickBot="1">
      <c r="A40" s="231" t="s">
        <v>812</v>
      </c>
      <c r="B40" s="219" t="s">
        <v>804</v>
      </c>
      <c r="C40" s="252">
        <f>SUM(C41:C44)</f>
        <v>0</v>
      </c>
      <c r="D40" s="252">
        <f>SUM(D41:D44)</f>
        <v>0</v>
      </c>
      <c r="E40" s="252">
        <f>SUM(E41:E44)</f>
        <v>0</v>
      </c>
      <c r="F40" s="253">
        <f>SUM(F41:F44)</f>
        <v>0</v>
      </c>
    </row>
    <row r="41" spans="1:6" ht="12" customHeight="1">
      <c r="A41" s="229" t="s">
        <v>963</v>
      </c>
      <c r="B41" s="18" t="s">
        <v>1129</v>
      </c>
      <c r="C41" s="19"/>
      <c r="D41" s="19"/>
      <c r="E41" s="19"/>
      <c r="F41" s="20"/>
    </row>
    <row r="42" spans="1:6" ht="12" customHeight="1">
      <c r="A42" s="229" t="s">
        <v>964</v>
      </c>
      <c r="B42" s="13" t="s">
        <v>1130</v>
      </c>
      <c r="C42" s="15"/>
      <c r="D42" s="15"/>
      <c r="E42" s="15"/>
      <c r="F42" s="16"/>
    </row>
    <row r="43" spans="1:6" ht="12" customHeight="1">
      <c r="A43" s="229" t="s">
        <v>965</v>
      </c>
      <c r="B43" s="13" t="s">
        <v>981</v>
      </c>
      <c r="C43" s="15"/>
      <c r="D43" s="15"/>
      <c r="E43" s="15"/>
      <c r="F43" s="16"/>
    </row>
    <row r="44" spans="1:6" ht="12" customHeight="1" thickBot="1">
      <c r="A44" s="229" t="s">
        <v>966</v>
      </c>
      <c r="B44" s="13" t="s">
        <v>980</v>
      </c>
      <c r="C44" s="15"/>
      <c r="D44" s="15"/>
      <c r="E44" s="15"/>
      <c r="F44" s="16"/>
    </row>
    <row r="45" spans="1:6" ht="12" customHeight="1" thickBot="1">
      <c r="A45" s="231" t="s">
        <v>813</v>
      </c>
      <c r="B45" s="219" t="s">
        <v>805</v>
      </c>
      <c r="C45" s="252">
        <f>SUM(C46:C47)</f>
        <v>0</v>
      </c>
      <c r="D45" s="252">
        <f>SUM(D46:D47)</f>
        <v>0</v>
      </c>
      <c r="E45" s="252">
        <f>SUM(E46:E47)</f>
        <v>0</v>
      </c>
      <c r="F45" s="253">
        <f>SUM(F46:F47)</f>
        <v>0</v>
      </c>
    </row>
    <row r="46" spans="1:6" ht="12" customHeight="1">
      <c r="A46" s="229" t="s">
        <v>930</v>
      </c>
      <c r="B46" s="18" t="s">
        <v>877</v>
      </c>
      <c r="C46" s="19"/>
      <c r="D46" s="19"/>
      <c r="E46" s="19"/>
      <c r="F46" s="20"/>
    </row>
    <row r="47" spans="1:6" ht="12" customHeight="1" thickBot="1">
      <c r="A47" s="226" t="s">
        <v>931</v>
      </c>
      <c r="B47" s="13" t="s">
        <v>878</v>
      </c>
      <c r="C47" s="15"/>
      <c r="D47" s="15"/>
      <c r="E47" s="15"/>
      <c r="F47" s="16"/>
    </row>
    <row r="48" spans="1:7" ht="12" customHeight="1" thickBot="1">
      <c r="A48" s="231" t="s">
        <v>814</v>
      </c>
      <c r="B48" s="219" t="s">
        <v>806</v>
      </c>
      <c r="C48" s="220"/>
      <c r="D48" s="220"/>
      <c r="E48" s="220"/>
      <c r="F48" s="221"/>
      <c r="G48" s="244"/>
    </row>
    <row r="49" spans="1:6" ht="12" customHeight="1" thickBot="1">
      <c r="A49" s="231" t="s">
        <v>815</v>
      </c>
      <c r="B49" s="729" t="s">
        <v>1131</v>
      </c>
      <c r="C49" s="252">
        <f>C33+C40+C45+C48</f>
        <v>696</v>
      </c>
      <c r="D49" s="252">
        <f>D33+D40+D45+D48</f>
        <v>209</v>
      </c>
      <c r="E49" s="252">
        <f>E33+E40+E45+E48</f>
        <v>209</v>
      </c>
      <c r="F49" s="253">
        <f>F33+F40+F45+F48</f>
        <v>159</v>
      </c>
    </row>
    <row r="50" spans="1:6" ht="15" customHeight="1" thickBot="1">
      <c r="A50" s="807" t="s">
        <v>816</v>
      </c>
      <c r="B50" s="808" t="s">
        <v>1132</v>
      </c>
      <c r="C50" s="946"/>
      <c r="D50" s="998"/>
      <c r="E50" s="998"/>
      <c r="F50" s="947"/>
    </row>
    <row r="51" spans="1:6" s="2" customFormat="1" ht="13.5" thickBot="1">
      <c r="A51" s="807" t="s">
        <v>817</v>
      </c>
      <c r="B51" s="808" t="s">
        <v>1133</v>
      </c>
      <c r="C51" s="952">
        <f>+C49+C50</f>
        <v>696</v>
      </c>
      <c r="D51" s="952">
        <f>+D49+D50</f>
        <v>209</v>
      </c>
      <c r="E51" s="952">
        <f>+E49+E50</f>
        <v>209</v>
      </c>
      <c r="F51" s="953">
        <f>+F49+F50</f>
        <v>159</v>
      </c>
    </row>
  </sheetData>
  <sheetProtection sheet="1" objects="1" scenarios="1"/>
  <mergeCells count="11">
    <mergeCell ref="A30:A31"/>
    <mergeCell ref="B30:B31"/>
    <mergeCell ref="C30:C31"/>
    <mergeCell ref="D30:F30"/>
    <mergeCell ref="E2:F2"/>
    <mergeCell ref="E29:F29"/>
    <mergeCell ref="A28:F28"/>
    <mergeCell ref="A3:A4"/>
    <mergeCell ref="B3:B4"/>
    <mergeCell ref="C3:C4"/>
    <mergeCell ref="D3:F3"/>
  </mergeCells>
  <printOptions horizontalCentered="1"/>
  <pageMargins left="0.8661417322834646" right="0.7086614173228347" top="1.46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Roma Nemzetiségi Önkormányzat
2011. ÉVI ZÁRSZÁMADÁSÁNAK PÉNZÜGYI MÉRLEGE
&amp;R&amp;"Times New Roman CE,Félkövér dőlt"&amp;11 3. melléklet a ......../2012. (........)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7.50390625" style="235" customWidth="1"/>
    <col min="2" max="2" width="50.125" style="235" customWidth="1"/>
    <col min="3" max="3" width="9.50390625" style="235" customWidth="1"/>
    <col min="4" max="6" width="10.875" style="235" customWidth="1"/>
    <col min="7" max="16384" width="9.375" style="235" customWidth="1"/>
  </cols>
  <sheetData>
    <row r="1" spans="1:6" ht="15.75" customHeight="1">
      <c r="A1" s="234" t="s">
        <v>808</v>
      </c>
      <c r="B1" s="234"/>
      <c r="C1" s="234"/>
      <c r="D1" s="234"/>
      <c r="E1" s="234"/>
      <c r="F1" s="234"/>
    </row>
    <row r="2" spans="1:6" ht="15.75" customHeight="1" thickBot="1">
      <c r="A2" s="11"/>
      <c r="B2" s="11"/>
      <c r="C2" s="11"/>
      <c r="D2" s="11"/>
      <c r="E2" s="1026" t="s">
        <v>854</v>
      </c>
      <c r="F2" s="1026"/>
    </row>
    <row r="3" spans="1:6" ht="15.75" customHeight="1">
      <c r="A3" s="1028" t="s">
        <v>809</v>
      </c>
      <c r="B3" s="1030" t="s">
        <v>810</v>
      </c>
      <c r="C3" s="1032" t="s">
        <v>1162</v>
      </c>
      <c r="D3" s="1035" t="s">
        <v>1159</v>
      </c>
      <c r="E3" s="1036"/>
      <c r="F3" s="1037"/>
    </row>
    <row r="4" spans="1:6" ht="33.75" customHeight="1" thickBot="1">
      <c r="A4" s="1029"/>
      <c r="B4" s="1031"/>
      <c r="C4" s="1033"/>
      <c r="D4" s="236" t="s">
        <v>895</v>
      </c>
      <c r="E4" s="236" t="s">
        <v>1048</v>
      </c>
      <c r="F4" s="237" t="s">
        <v>1049</v>
      </c>
    </row>
    <row r="5" spans="1:6" s="238" customFormat="1" ht="12" customHeight="1" thickBot="1">
      <c r="A5" s="170">
        <v>1</v>
      </c>
      <c r="B5" s="171">
        <v>2</v>
      </c>
      <c r="C5" s="171">
        <v>3</v>
      </c>
      <c r="D5" s="171">
        <v>4</v>
      </c>
      <c r="E5" s="171">
        <v>5</v>
      </c>
      <c r="F5" s="172">
        <v>6</v>
      </c>
    </row>
    <row r="6" spans="1:6" s="2" customFormat="1" ht="12" customHeight="1" thickBot="1">
      <c r="A6" s="232" t="s">
        <v>811</v>
      </c>
      <c r="B6" s="801" t="s">
        <v>1117</v>
      </c>
      <c r="C6" s="222"/>
      <c r="D6" s="222"/>
      <c r="E6" s="222"/>
      <c r="F6" s="223"/>
    </row>
    <row r="7" spans="1:6" s="2" customFormat="1" ht="12" customHeight="1" thickBot="1">
      <c r="A7" s="231" t="s">
        <v>812</v>
      </c>
      <c r="B7" s="802" t="s">
        <v>104</v>
      </c>
      <c r="C7" s="243">
        <f>C8+C9+C10</f>
        <v>0</v>
      </c>
      <c r="D7" s="243">
        <f>D8+D9+D10</f>
        <v>0</v>
      </c>
      <c r="E7" s="243">
        <f>E8+E9+E10</f>
        <v>0</v>
      </c>
      <c r="F7" s="242">
        <f>F8+F9+F10</f>
        <v>0</v>
      </c>
    </row>
    <row r="8" spans="1:6" s="2" customFormat="1" ht="12" customHeight="1">
      <c r="A8" s="229" t="s">
        <v>963</v>
      </c>
      <c r="B8" s="18" t="s">
        <v>800</v>
      </c>
      <c r="C8" s="37"/>
      <c r="D8" s="37"/>
      <c r="E8" s="37"/>
      <c r="F8" s="38"/>
    </row>
    <row r="9" spans="1:6" s="2" customFormat="1" ht="12" customHeight="1">
      <c r="A9" s="226" t="s">
        <v>964</v>
      </c>
      <c r="B9" s="13" t="s">
        <v>881</v>
      </c>
      <c r="C9" s="14"/>
      <c r="D9" s="14"/>
      <c r="E9" s="14"/>
      <c r="F9" s="34"/>
    </row>
    <row r="10" spans="1:6" s="2" customFormat="1" ht="12" customHeight="1" thickBot="1">
      <c r="A10" s="226" t="s">
        <v>965</v>
      </c>
      <c r="B10" s="13" t="s">
        <v>801</v>
      </c>
      <c r="C10" s="14"/>
      <c r="D10" s="14"/>
      <c r="E10" s="14"/>
      <c r="F10" s="34"/>
    </row>
    <row r="11" spans="1:6" s="2" customFormat="1" ht="12" customHeight="1" thickBot="1">
      <c r="A11" s="231" t="s">
        <v>813</v>
      </c>
      <c r="B11" s="802" t="s">
        <v>1118</v>
      </c>
      <c r="C11" s="243">
        <f>SUM(C12:C14)</f>
        <v>0</v>
      </c>
      <c r="D11" s="243">
        <f>SUM(D12:D14)</f>
        <v>0</v>
      </c>
      <c r="E11" s="243">
        <f>SUM(E12:E14)</f>
        <v>0</v>
      </c>
      <c r="F11" s="242">
        <f>SUM(F12:F14)</f>
        <v>0</v>
      </c>
    </row>
    <row r="12" spans="1:6" s="2" customFormat="1" ht="12" customHeight="1">
      <c r="A12" s="229" t="s">
        <v>930</v>
      </c>
      <c r="B12" s="18" t="s">
        <v>910</v>
      </c>
      <c r="C12" s="37"/>
      <c r="D12" s="37"/>
      <c r="E12" s="37"/>
      <c r="F12" s="38"/>
    </row>
    <row r="13" spans="1:6" s="2" customFormat="1" ht="12" customHeight="1">
      <c r="A13" s="227" t="s">
        <v>931</v>
      </c>
      <c r="B13" s="13" t="s">
        <v>909</v>
      </c>
      <c r="C13" s="32"/>
      <c r="D13" s="32"/>
      <c r="E13" s="32"/>
      <c r="F13" s="33"/>
    </row>
    <row r="14" spans="1:6" s="2" customFormat="1" ht="12" customHeight="1" thickBot="1">
      <c r="A14" s="230" t="s">
        <v>932</v>
      </c>
      <c r="B14" s="776" t="s">
        <v>911</v>
      </c>
      <c r="C14" s="39"/>
      <c r="D14" s="39"/>
      <c r="E14" s="39"/>
      <c r="F14" s="40"/>
    </row>
    <row r="15" spans="1:6" s="2" customFormat="1" ht="12" customHeight="1" thickBot="1">
      <c r="A15" s="231" t="s">
        <v>814</v>
      </c>
      <c r="B15" s="802" t="s">
        <v>1119</v>
      </c>
      <c r="C15" s="243">
        <f>C16+C17+C18+C19</f>
        <v>0</v>
      </c>
      <c r="D15" s="243">
        <f>D16+D17+D18+D19</f>
        <v>0</v>
      </c>
      <c r="E15" s="243">
        <f>E16+E17+E18+E19</f>
        <v>0</v>
      </c>
      <c r="F15" s="242">
        <f>F16+F17+F18+F19</f>
        <v>0</v>
      </c>
    </row>
    <row r="16" spans="1:6" s="2" customFormat="1" ht="12" customHeight="1">
      <c r="A16" s="229" t="s">
        <v>934</v>
      </c>
      <c r="B16" s="211" t="s">
        <v>802</v>
      </c>
      <c r="C16" s="37"/>
      <c r="D16" s="37"/>
      <c r="E16" s="37"/>
      <c r="F16" s="38"/>
    </row>
    <row r="17" spans="1:6" s="2" customFormat="1" ht="12" customHeight="1">
      <c r="A17" s="226" t="s">
        <v>935</v>
      </c>
      <c r="B17" s="212" t="s">
        <v>803</v>
      </c>
      <c r="C17" s="14"/>
      <c r="D17" s="14"/>
      <c r="E17" s="14"/>
      <c r="F17" s="34"/>
    </row>
    <row r="18" spans="1:6" s="2" customFormat="1" ht="12" customHeight="1">
      <c r="A18" s="226" t="s">
        <v>936</v>
      </c>
      <c r="B18" s="212" t="s">
        <v>984</v>
      </c>
      <c r="C18" s="214"/>
      <c r="D18" s="214"/>
      <c r="E18" s="214"/>
      <c r="F18" s="215"/>
    </row>
    <row r="19" spans="1:6" s="2" customFormat="1" ht="12" customHeight="1" thickBot="1">
      <c r="A19" s="227" t="s">
        <v>1008</v>
      </c>
      <c r="B19" s="213" t="s">
        <v>986</v>
      </c>
      <c r="C19" s="216"/>
      <c r="D19" s="216"/>
      <c r="E19" s="216"/>
      <c r="F19" s="217"/>
    </row>
    <row r="20" spans="1:6" s="2" customFormat="1" ht="12" customHeight="1" thickBot="1">
      <c r="A20" s="231" t="s">
        <v>815</v>
      </c>
      <c r="B20" s="802" t="s">
        <v>1120</v>
      </c>
      <c r="C20" s="246">
        <f>C21+C22</f>
        <v>0</v>
      </c>
      <c r="D20" s="246">
        <f>D21+D22</f>
        <v>0</v>
      </c>
      <c r="E20" s="246">
        <f>E21+E22</f>
        <v>0</v>
      </c>
      <c r="F20" s="245">
        <f>F21+F22</f>
        <v>0</v>
      </c>
    </row>
    <row r="21" spans="1:6" s="2" customFormat="1" ht="12" customHeight="1">
      <c r="A21" s="225" t="s">
        <v>937</v>
      </c>
      <c r="B21" s="24" t="s">
        <v>1121</v>
      </c>
      <c r="C21" s="25"/>
      <c r="D21" s="25"/>
      <c r="E21" s="25"/>
      <c r="F21" s="43"/>
    </row>
    <row r="22" spans="1:6" s="2" customFormat="1" ht="12" customHeight="1" thickBot="1">
      <c r="A22" s="228" t="s">
        <v>938</v>
      </c>
      <c r="B22" s="18" t="s">
        <v>1122</v>
      </c>
      <c r="C22" s="30"/>
      <c r="D22" s="30"/>
      <c r="E22" s="30"/>
      <c r="F22" s="31"/>
    </row>
    <row r="23" spans="1:6" s="2" customFormat="1" ht="12" customHeight="1" thickBot="1">
      <c r="A23" s="231" t="s">
        <v>816</v>
      </c>
      <c r="B23" s="803" t="s">
        <v>1123</v>
      </c>
      <c r="C23" s="278">
        <f>C6+C7+C11+C15+C20</f>
        <v>0</v>
      </c>
      <c r="D23" s="278">
        <f>D6+D7+D11+D15+D20</f>
        <v>0</v>
      </c>
      <c r="E23" s="278">
        <f>E6+E7+E11+E15+E20</f>
        <v>0</v>
      </c>
      <c r="F23" s="279">
        <f>F6+F7+F11+F15+F20</f>
        <v>0</v>
      </c>
    </row>
    <row r="24" spans="1:6" s="2" customFormat="1" ht="12" customHeight="1" thickBot="1">
      <c r="A24" s="804" t="s">
        <v>817</v>
      </c>
      <c r="B24" s="802" t="s">
        <v>1124</v>
      </c>
      <c r="C24" s="770"/>
      <c r="D24" s="770"/>
      <c r="E24" s="770"/>
      <c r="F24" s="771"/>
    </row>
    <row r="25" spans="1:8" s="2" customFormat="1" ht="12" customHeight="1" thickBot="1">
      <c r="A25" s="641" t="s">
        <v>1125</v>
      </c>
      <c r="B25" s="802" t="s">
        <v>1126</v>
      </c>
      <c r="C25" s="805"/>
      <c r="D25" s="805"/>
      <c r="E25" s="805"/>
      <c r="F25" s="806"/>
      <c r="H25" s="244"/>
    </row>
    <row r="26" spans="1:6" s="2" customFormat="1" ht="12" customHeight="1" thickBot="1">
      <c r="A26" s="231" t="s">
        <v>819</v>
      </c>
      <c r="B26" s="802" t="s">
        <v>1127</v>
      </c>
      <c r="C26" s="243">
        <f>C23+C24+C25</f>
        <v>0</v>
      </c>
      <c r="D26" s="243">
        <f>D23+D24+D25</f>
        <v>0</v>
      </c>
      <c r="E26" s="243">
        <f>E23+E24+E25</f>
        <v>0</v>
      </c>
      <c r="F26" s="242">
        <f>F23+F24+F25</f>
        <v>0</v>
      </c>
    </row>
    <row r="27" spans="1:6" s="2" customFormat="1" ht="12" customHeight="1">
      <c r="A27" s="10"/>
      <c r="B27" s="10"/>
      <c r="C27" s="10"/>
      <c r="D27" s="10"/>
      <c r="E27" s="10"/>
      <c r="F27" s="10"/>
    </row>
    <row r="28" spans="1:6" s="2" customFormat="1" ht="15" customHeight="1">
      <c r="A28" s="1027" t="s">
        <v>841</v>
      </c>
      <c r="B28" s="1027"/>
      <c r="C28" s="1027"/>
      <c r="D28" s="1027"/>
      <c r="E28" s="1027"/>
      <c r="F28" s="1027"/>
    </row>
    <row r="29" spans="1:6" ht="17.25" customHeight="1" thickBot="1">
      <c r="A29" s="11"/>
      <c r="B29" s="11"/>
      <c r="C29" s="11"/>
      <c r="D29" s="11"/>
      <c r="E29" s="1026" t="s">
        <v>854</v>
      </c>
      <c r="F29" s="1026"/>
    </row>
    <row r="30" spans="1:6" ht="16.5" customHeight="1">
      <c r="A30" s="1028" t="s">
        <v>809</v>
      </c>
      <c r="B30" s="1030" t="s">
        <v>810</v>
      </c>
      <c r="C30" s="1032" t="s">
        <v>1162</v>
      </c>
      <c r="D30" s="1035" t="s">
        <v>1159</v>
      </c>
      <c r="E30" s="1036"/>
      <c r="F30" s="1037"/>
    </row>
    <row r="31" spans="1:6" ht="25.5" customHeight="1" thickBot="1">
      <c r="A31" s="1029"/>
      <c r="B31" s="1031"/>
      <c r="C31" s="1033"/>
      <c r="D31" s="236" t="s">
        <v>895</v>
      </c>
      <c r="E31" s="236" t="s">
        <v>1048</v>
      </c>
      <c r="F31" s="237" t="s">
        <v>1049</v>
      </c>
    </row>
    <row r="32" spans="1:6" ht="16.5" customHeight="1" thickBot="1">
      <c r="A32" s="170">
        <v>1</v>
      </c>
      <c r="B32" s="171">
        <v>2</v>
      </c>
      <c r="C32" s="171">
        <v>3</v>
      </c>
      <c r="D32" s="171">
        <v>4</v>
      </c>
      <c r="E32" s="171">
        <v>5</v>
      </c>
      <c r="F32" s="172">
        <v>6</v>
      </c>
    </row>
    <row r="33" spans="1:6" ht="16.5" thickBot="1">
      <c r="A33" s="232" t="s">
        <v>811</v>
      </c>
      <c r="B33" s="249" t="s">
        <v>1128</v>
      </c>
      <c r="C33" s="250">
        <f>SUM(C34:C39)</f>
        <v>0</v>
      </c>
      <c r="D33" s="250">
        <f>SUM(D34:D39)</f>
        <v>0</v>
      </c>
      <c r="E33" s="250">
        <f>SUM(E34:E39)</f>
        <v>0</v>
      </c>
      <c r="F33" s="251">
        <f>SUM(F34:F39)</f>
        <v>0</v>
      </c>
    </row>
    <row r="34" spans="1:6" s="238" customFormat="1" ht="12" customHeight="1">
      <c r="A34" s="225" t="s">
        <v>957</v>
      </c>
      <c r="B34" s="24" t="s">
        <v>842</v>
      </c>
      <c r="C34" s="26"/>
      <c r="D34" s="26"/>
      <c r="E34" s="26"/>
      <c r="F34" s="27"/>
    </row>
    <row r="35" spans="1:6" ht="12" customHeight="1">
      <c r="A35" s="226" t="s">
        <v>958</v>
      </c>
      <c r="B35" s="13" t="s">
        <v>843</v>
      </c>
      <c r="C35" s="15"/>
      <c r="D35" s="15"/>
      <c r="E35" s="15"/>
      <c r="F35" s="16"/>
    </row>
    <row r="36" spans="1:6" ht="12" customHeight="1">
      <c r="A36" s="226" t="s">
        <v>959</v>
      </c>
      <c r="B36" s="13" t="s">
        <v>844</v>
      </c>
      <c r="C36" s="21"/>
      <c r="D36" s="21"/>
      <c r="E36" s="21"/>
      <c r="F36" s="22"/>
    </row>
    <row r="37" spans="1:6" ht="12" customHeight="1">
      <c r="A37" s="226" t="s">
        <v>960</v>
      </c>
      <c r="B37" s="28" t="s">
        <v>923</v>
      </c>
      <c r="C37" s="21"/>
      <c r="D37" s="21"/>
      <c r="E37" s="21"/>
      <c r="F37" s="22"/>
    </row>
    <row r="38" spans="1:6" ht="12" customHeight="1">
      <c r="A38" s="226" t="s">
        <v>551</v>
      </c>
      <c r="B38" s="13" t="s">
        <v>979</v>
      </c>
      <c r="C38" s="21"/>
      <c r="D38" s="21"/>
      <c r="E38" s="21"/>
      <c r="F38" s="22"/>
    </row>
    <row r="39" spans="1:6" ht="12" customHeight="1" thickBot="1">
      <c r="A39" s="226" t="s">
        <v>961</v>
      </c>
      <c r="B39" s="56" t="s">
        <v>994</v>
      </c>
      <c r="C39" s="21"/>
      <c r="D39" s="21"/>
      <c r="E39" s="21"/>
      <c r="F39" s="22"/>
    </row>
    <row r="40" spans="1:6" ht="12" customHeight="1" thickBot="1">
      <c r="A40" s="231" t="s">
        <v>812</v>
      </c>
      <c r="B40" s="219" t="s">
        <v>804</v>
      </c>
      <c r="C40" s="252">
        <f>SUM(C41:C44)</f>
        <v>0</v>
      </c>
      <c r="D40" s="252">
        <f>SUM(D41:D44)</f>
        <v>0</v>
      </c>
      <c r="E40" s="252">
        <f>SUM(E41:E44)</f>
        <v>0</v>
      </c>
      <c r="F40" s="253">
        <f>SUM(F41:F44)</f>
        <v>0</v>
      </c>
    </row>
    <row r="41" spans="1:6" ht="12" customHeight="1">
      <c r="A41" s="229" t="s">
        <v>963</v>
      </c>
      <c r="B41" s="18" t="s">
        <v>1129</v>
      </c>
      <c r="C41" s="19"/>
      <c r="D41" s="19"/>
      <c r="E41" s="19"/>
      <c r="F41" s="20"/>
    </row>
    <row r="42" spans="1:6" ht="12" customHeight="1">
      <c r="A42" s="229" t="s">
        <v>964</v>
      </c>
      <c r="B42" s="13" t="s">
        <v>1130</v>
      </c>
      <c r="C42" s="15"/>
      <c r="D42" s="15"/>
      <c r="E42" s="15"/>
      <c r="F42" s="16"/>
    </row>
    <row r="43" spans="1:6" ht="12" customHeight="1">
      <c r="A43" s="229" t="s">
        <v>965</v>
      </c>
      <c r="B43" s="13" t="s">
        <v>981</v>
      </c>
      <c r="C43" s="15"/>
      <c r="D43" s="15"/>
      <c r="E43" s="15"/>
      <c r="F43" s="16"/>
    </row>
    <row r="44" spans="1:6" ht="12" customHeight="1" thickBot="1">
      <c r="A44" s="229" t="s">
        <v>966</v>
      </c>
      <c r="B44" s="13" t="s">
        <v>980</v>
      </c>
      <c r="C44" s="15"/>
      <c r="D44" s="15"/>
      <c r="E44" s="15"/>
      <c r="F44" s="16"/>
    </row>
    <row r="45" spans="1:6" ht="12" customHeight="1" thickBot="1">
      <c r="A45" s="231" t="s">
        <v>813</v>
      </c>
      <c r="B45" s="219" t="s">
        <v>805</v>
      </c>
      <c r="C45" s="252">
        <f>SUM(C46:C47)</f>
        <v>0</v>
      </c>
      <c r="D45" s="252">
        <f>SUM(D46:D47)</f>
        <v>0</v>
      </c>
      <c r="E45" s="252">
        <f>SUM(E46:E47)</f>
        <v>0</v>
      </c>
      <c r="F45" s="253">
        <f>SUM(F46:F47)</f>
        <v>0</v>
      </c>
    </row>
    <row r="46" spans="1:6" ht="12" customHeight="1">
      <c r="A46" s="229" t="s">
        <v>930</v>
      </c>
      <c r="B46" s="18" t="s">
        <v>877</v>
      </c>
      <c r="C46" s="19"/>
      <c r="D46" s="19"/>
      <c r="E46" s="19"/>
      <c r="F46" s="20"/>
    </row>
    <row r="47" spans="1:6" ht="12" customHeight="1" thickBot="1">
      <c r="A47" s="226" t="s">
        <v>931</v>
      </c>
      <c r="B47" s="13" t="s">
        <v>878</v>
      </c>
      <c r="C47" s="15"/>
      <c r="D47" s="15"/>
      <c r="E47" s="15"/>
      <c r="F47" s="16"/>
    </row>
    <row r="48" spans="1:6" ht="12" customHeight="1" thickBot="1">
      <c r="A48" s="231" t="s">
        <v>814</v>
      </c>
      <c r="B48" s="219" t="s">
        <v>806</v>
      </c>
      <c r="C48" s="220"/>
      <c r="D48" s="220"/>
      <c r="E48" s="220"/>
      <c r="F48" s="221"/>
    </row>
    <row r="49" spans="1:6" ht="12" customHeight="1" thickBot="1">
      <c r="A49" s="231" t="s">
        <v>815</v>
      </c>
      <c r="B49" s="729" t="s">
        <v>1131</v>
      </c>
      <c r="C49" s="252">
        <f>C33+C40+C45+C48</f>
        <v>0</v>
      </c>
      <c r="D49" s="252">
        <f>D33+D40+D45+D48</f>
        <v>0</v>
      </c>
      <c r="E49" s="252">
        <f>E33+E40+E45+E48</f>
        <v>0</v>
      </c>
      <c r="F49" s="253">
        <f>F33+F40+F45+F48</f>
        <v>0</v>
      </c>
    </row>
    <row r="50" spans="1:7" ht="16.5" thickBot="1">
      <c r="A50" s="807" t="s">
        <v>816</v>
      </c>
      <c r="B50" s="808" t="s">
        <v>1132</v>
      </c>
      <c r="C50" s="946"/>
      <c r="D50" s="946"/>
      <c r="E50" s="946"/>
      <c r="F50" s="947"/>
      <c r="G50" s="244"/>
    </row>
    <row r="51" spans="1:6" ht="14.25" customHeight="1" thickBot="1">
      <c r="A51" s="807" t="s">
        <v>817</v>
      </c>
      <c r="B51" s="808" t="s">
        <v>1133</v>
      </c>
      <c r="C51" s="952">
        <f>+C49+C50</f>
        <v>0</v>
      </c>
      <c r="D51" s="952">
        <f>+D49+D50</f>
        <v>0</v>
      </c>
      <c r="E51" s="952">
        <f>+E49+E50</f>
        <v>0</v>
      </c>
      <c r="F51" s="953">
        <f>+F49+F50</f>
        <v>0</v>
      </c>
    </row>
    <row r="52" ht="15" customHeight="1"/>
    <row r="53" spans="1:6" s="2" customFormat="1" ht="12.75" customHeight="1">
      <c r="A53" s="235"/>
      <c r="B53" s="235"/>
      <c r="C53" s="235"/>
      <c r="D53" s="235"/>
      <c r="E53" s="235"/>
      <c r="F53" s="235"/>
    </row>
  </sheetData>
  <sheetProtection sheet="1" objects="1" scenarios="1"/>
  <mergeCells count="11">
    <mergeCell ref="E2:F2"/>
    <mergeCell ref="A3:A4"/>
    <mergeCell ref="B3:B4"/>
    <mergeCell ref="C3:C4"/>
    <mergeCell ref="D3:F3"/>
    <mergeCell ref="A30:A31"/>
    <mergeCell ref="B30:B31"/>
    <mergeCell ref="C30:C31"/>
    <mergeCell ref="D30:F30"/>
    <mergeCell ref="A28:F28"/>
    <mergeCell ref="E29:F29"/>
  </mergeCells>
  <printOptions horizontalCentered="1"/>
  <pageMargins left="0.8661417322834646" right="0.7086614173228347" top="1.4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..............................Kisebbségi Önkormányzat
2011. ÉVI ZÁRSZÁMADÁSÁNAK PÉNZÜGYI MÉRLEGE
&amp;R&amp;"Times New Roman CE,Félkövér dőlt"&amp;11 4. melléklet a ......../2012. (........)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47.125" style="258" customWidth="1"/>
    <col min="2" max="6" width="13.875" style="257" customWidth="1"/>
    <col min="7" max="7" width="13.875" style="294" customWidth="1"/>
    <col min="8" max="9" width="12.875" style="257" customWidth="1"/>
    <col min="10" max="10" width="13.875" style="257" customWidth="1"/>
    <col min="11" max="16384" width="9.375" style="257" customWidth="1"/>
  </cols>
  <sheetData>
    <row r="1" spans="6:7" ht="21.75" customHeight="1" thickBot="1">
      <c r="F1" s="1041" t="s">
        <v>883</v>
      </c>
      <c r="G1" s="1041"/>
    </row>
    <row r="2" spans="1:7" s="266" customFormat="1" ht="44.25" customHeight="1" thickBot="1">
      <c r="A2" s="263" t="s">
        <v>890</v>
      </c>
      <c r="B2" s="264" t="s">
        <v>891</v>
      </c>
      <c r="C2" s="264" t="s">
        <v>892</v>
      </c>
      <c r="D2" s="264" t="s">
        <v>1171</v>
      </c>
      <c r="E2" s="264" t="s">
        <v>1172</v>
      </c>
      <c r="F2" s="283" t="s">
        <v>1173</v>
      </c>
      <c r="G2" s="283" t="s">
        <v>1175</v>
      </c>
    </row>
    <row r="3" spans="1:7" s="288" customFormat="1" ht="13.5" customHeight="1" thickBot="1">
      <c r="A3" s="284">
        <v>1</v>
      </c>
      <c r="B3" s="285">
        <v>2</v>
      </c>
      <c r="C3" s="285">
        <v>3</v>
      </c>
      <c r="D3" s="285">
        <v>4</v>
      </c>
      <c r="E3" s="285">
        <v>5</v>
      </c>
      <c r="F3" s="286">
        <v>6</v>
      </c>
      <c r="G3" s="287" t="s">
        <v>1138</v>
      </c>
    </row>
    <row r="4" spans="1:7" ht="15.75" customHeight="1">
      <c r="A4" s="270" t="s">
        <v>1110</v>
      </c>
      <c r="B4" s="268">
        <v>300</v>
      </c>
      <c r="C4" s="643"/>
      <c r="D4" s="268"/>
      <c r="E4" s="268">
        <v>300</v>
      </c>
      <c r="F4" s="269">
        <v>274</v>
      </c>
      <c r="G4" s="645">
        <f aca="true" t="shared" si="0" ref="G4:G23">D4+F4</f>
        <v>274</v>
      </c>
    </row>
    <row r="5" spans="1:7" ht="15.75" customHeight="1">
      <c r="A5" s="270" t="s">
        <v>1242</v>
      </c>
      <c r="B5" s="268">
        <v>1196</v>
      </c>
      <c r="C5" s="643"/>
      <c r="D5" s="268"/>
      <c r="E5" s="268">
        <v>1196</v>
      </c>
      <c r="F5" s="269">
        <v>1196</v>
      </c>
      <c r="G5" s="645">
        <f t="shared" si="0"/>
        <v>1196</v>
      </c>
    </row>
    <row r="6" spans="1:7" ht="15.75" customHeight="1">
      <c r="A6" s="270" t="s">
        <v>1243</v>
      </c>
      <c r="B6" s="268">
        <v>4500</v>
      </c>
      <c r="C6" s="643">
        <v>2007.2011</v>
      </c>
      <c r="D6" s="268">
        <v>3500</v>
      </c>
      <c r="E6" s="268">
        <v>3500</v>
      </c>
      <c r="F6" s="269">
        <v>1000</v>
      </c>
      <c r="G6" s="645">
        <f t="shared" si="0"/>
        <v>4500</v>
      </c>
    </row>
    <row r="7" spans="1:7" ht="15.75" customHeight="1">
      <c r="A7" s="270" t="s">
        <v>1244</v>
      </c>
      <c r="B7" s="268">
        <v>2942</v>
      </c>
      <c r="C7" s="643"/>
      <c r="D7" s="268"/>
      <c r="E7" s="268">
        <v>2942</v>
      </c>
      <c r="F7" s="269">
        <v>2089</v>
      </c>
      <c r="G7" s="645">
        <f t="shared" si="0"/>
        <v>2089</v>
      </c>
    </row>
    <row r="8" spans="1:7" ht="15.75" customHeight="1">
      <c r="A8" s="270"/>
      <c r="B8" s="268"/>
      <c r="C8" s="643"/>
      <c r="D8" s="268"/>
      <c r="E8" s="268"/>
      <c r="F8" s="269"/>
      <c r="G8" s="645">
        <f t="shared" si="0"/>
        <v>0</v>
      </c>
    </row>
    <row r="9" spans="1:7" ht="15.75" customHeight="1">
      <c r="A9" s="270"/>
      <c r="B9" s="268"/>
      <c r="C9" s="643"/>
      <c r="D9" s="268"/>
      <c r="E9" s="268"/>
      <c r="F9" s="269"/>
      <c r="G9" s="645">
        <f t="shared" si="0"/>
        <v>0</v>
      </c>
    </row>
    <row r="10" spans="1:7" ht="15.75" customHeight="1">
      <c r="A10" s="270"/>
      <c r="B10" s="268"/>
      <c r="C10" s="643"/>
      <c r="D10" s="268"/>
      <c r="E10" s="268"/>
      <c r="F10" s="269"/>
      <c r="G10" s="645">
        <f t="shared" si="0"/>
        <v>0</v>
      </c>
    </row>
    <row r="11" spans="1:7" ht="15.75" customHeight="1">
      <c r="A11" s="270"/>
      <c r="B11" s="268"/>
      <c r="C11" s="643"/>
      <c r="D11" s="268"/>
      <c r="E11" s="268"/>
      <c r="F11" s="269"/>
      <c r="G11" s="645">
        <f t="shared" si="0"/>
        <v>0</v>
      </c>
    </row>
    <row r="12" spans="1:7" ht="15.75" customHeight="1">
      <c r="A12" s="270"/>
      <c r="B12" s="268"/>
      <c r="C12" s="643"/>
      <c r="D12" s="268"/>
      <c r="E12" s="268"/>
      <c r="F12" s="269"/>
      <c r="G12" s="645">
        <f t="shared" si="0"/>
        <v>0</v>
      </c>
    </row>
    <row r="13" spans="1:7" ht="15.75" customHeight="1">
      <c r="A13" s="270"/>
      <c r="B13" s="268"/>
      <c r="C13" s="643"/>
      <c r="D13" s="268"/>
      <c r="E13" s="268"/>
      <c r="F13" s="269"/>
      <c r="G13" s="645">
        <f t="shared" si="0"/>
        <v>0</v>
      </c>
    </row>
    <row r="14" spans="1:7" ht="15.75" customHeight="1">
      <c r="A14" s="270"/>
      <c r="B14" s="268"/>
      <c r="C14" s="643"/>
      <c r="D14" s="268"/>
      <c r="E14" s="268"/>
      <c r="F14" s="269"/>
      <c r="G14" s="645">
        <f t="shared" si="0"/>
        <v>0</v>
      </c>
    </row>
    <row r="15" spans="1:7" ht="15.75" customHeight="1">
      <c r="A15" s="270"/>
      <c r="B15" s="268"/>
      <c r="C15" s="643"/>
      <c r="D15" s="268"/>
      <c r="E15" s="268"/>
      <c r="F15" s="269"/>
      <c r="G15" s="645">
        <f t="shared" si="0"/>
        <v>0</v>
      </c>
    </row>
    <row r="16" spans="1:7" ht="15.75" customHeight="1">
      <c r="A16" s="270"/>
      <c r="B16" s="268"/>
      <c r="C16" s="643"/>
      <c r="D16" s="268"/>
      <c r="E16" s="268"/>
      <c r="F16" s="269"/>
      <c r="G16" s="645">
        <f t="shared" si="0"/>
        <v>0</v>
      </c>
    </row>
    <row r="17" spans="1:7" ht="15.75" customHeight="1">
      <c r="A17" s="270"/>
      <c r="B17" s="268"/>
      <c r="C17" s="643"/>
      <c r="D17" s="268"/>
      <c r="E17" s="268"/>
      <c r="F17" s="269"/>
      <c r="G17" s="645">
        <f t="shared" si="0"/>
        <v>0</v>
      </c>
    </row>
    <row r="18" spans="1:7" ht="15.75" customHeight="1">
      <c r="A18" s="270"/>
      <c r="B18" s="268"/>
      <c r="C18" s="643"/>
      <c r="D18" s="268"/>
      <c r="E18" s="268"/>
      <c r="F18" s="269"/>
      <c r="G18" s="645">
        <f t="shared" si="0"/>
        <v>0</v>
      </c>
    </row>
    <row r="19" spans="1:7" ht="15.75" customHeight="1">
      <c r="A19" s="270"/>
      <c r="B19" s="268"/>
      <c r="C19" s="643"/>
      <c r="D19" s="268"/>
      <c r="E19" s="268"/>
      <c r="F19" s="269"/>
      <c r="G19" s="645">
        <f t="shared" si="0"/>
        <v>0</v>
      </c>
    </row>
    <row r="20" spans="1:7" ht="15.75" customHeight="1">
      <c r="A20" s="270"/>
      <c r="B20" s="268"/>
      <c r="C20" s="643"/>
      <c r="D20" s="268"/>
      <c r="E20" s="268"/>
      <c r="F20" s="269"/>
      <c r="G20" s="645">
        <f t="shared" si="0"/>
        <v>0</v>
      </c>
    </row>
    <row r="21" spans="1:7" ht="15.75" customHeight="1">
      <c r="A21" s="270"/>
      <c r="B21" s="268"/>
      <c r="C21" s="643"/>
      <c r="D21" s="268"/>
      <c r="E21" s="268"/>
      <c r="F21" s="269"/>
      <c r="G21" s="645">
        <f t="shared" si="0"/>
        <v>0</v>
      </c>
    </row>
    <row r="22" spans="1:7" ht="15.75" customHeight="1" thickBot="1">
      <c r="A22" s="289"/>
      <c r="B22" s="271"/>
      <c r="C22" s="644"/>
      <c r="D22" s="271"/>
      <c r="E22" s="271"/>
      <c r="F22" s="272"/>
      <c r="G22" s="646">
        <f t="shared" si="0"/>
        <v>0</v>
      </c>
    </row>
    <row r="23" spans="1:7" s="293" customFormat="1" ht="18" customHeight="1" thickBot="1">
      <c r="A23" s="110" t="s">
        <v>889</v>
      </c>
      <c r="B23" s="290">
        <f>SUM(B4:B22)</f>
        <v>8938</v>
      </c>
      <c r="C23" s="642"/>
      <c r="D23" s="290">
        <f>SUM(D4:D22)</f>
        <v>3500</v>
      </c>
      <c r="E23" s="290">
        <f>SUM(E4:E22)</f>
        <v>7938</v>
      </c>
      <c r="F23" s="291">
        <f>SUM(F4:F22)</f>
        <v>4559</v>
      </c>
      <c r="G23" s="292">
        <f t="shared" si="0"/>
        <v>8059</v>
      </c>
    </row>
  </sheetData>
  <sheetProtection sheet="1" objects="1" scenarios="1"/>
  <mergeCells count="1">
    <mergeCell ref="F1:G1"/>
  </mergeCells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 xml:space="preserve">&amp;C&amp;"Times New Roman CE,Félkövér"&amp;12
Beruházási kiadások
előirányzatainak és felhasználásának alakulása feladatonként &amp;R&amp;"Times New Roman CE,Félkövér dőlt"&amp;11 5. melléklet a ..../2012. (...) önkormányzati rendelethez  &amp;"Times New Roman CE,Normál"&amp;10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59.125" style="258" customWidth="1"/>
    <col min="2" max="6" width="13.875" style="257" customWidth="1"/>
    <col min="7" max="7" width="13.875" style="294" customWidth="1"/>
    <col min="8" max="9" width="12.875" style="257" customWidth="1"/>
    <col min="10" max="10" width="13.875" style="257" customWidth="1"/>
    <col min="11" max="16384" width="9.375" style="257" customWidth="1"/>
  </cols>
  <sheetData>
    <row r="1" spans="6:7" ht="21.75" customHeight="1" thickBot="1">
      <c r="F1" s="1041" t="s">
        <v>883</v>
      </c>
      <c r="G1" s="1041"/>
    </row>
    <row r="2" spans="1:7" s="266" customFormat="1" ht="44.25" customHeight="1" thickBot="1">
      <c r="A2" s="263" t="s">
        <v>893</v>
      </c>
      <c r="B2" s="264" t="s">
        <v>891</v>
      </c>
      <c r="C2" s="264" t="s">
        <v>892</v>
      </c>
      <c r="D2" s="264" t="s">
        <v>1171</v>
      </c>
      <c r="E2" s="264" t="s">
        <v>1172</v>
      </c>
      <c r="F2" s="283" t="s">
        <v>1173</v>
      </c>
      <c r="G2" s="283" t="s">
        <v>1174</v>
      </c>
    </row>
    <row r="3" spans="1:7" s="288" customFormat="1" ht="13.5" customHeight="1" thickBot="1">
      <c r="A3" s="284">
        <v>1</v>
      </c>
      <c r="B3" s="285">
        <v>2</v>
      </c>
      <c r="C3" s="285">
        <v>3</v>
      </c>
      <c r="D3" s="285">
        <v>4</v>
      </c>
      <c r="E3" s="285">
        <v>5</v>
      </c>
      <c r="F3" s="286">
        <v>6</v>
      </c>
      <c r="G3" s="287" t="s">
        <v>1138</v>
      </c>
    </row>
    <row r="4" spans="1:7" ht="15.75" customHeight="1">
      <c r="A4" s="270" t="s">
        <v>1245</v>
      </c>
      <c r="B4" s="268">
        <v>1633</v>
      </c>
      <c r="C4" s="643">
        <v>2011</v>
      </c>
      <c r="D4" s="268"/>
      <c r="E4" s="268">
        <v>1469</v>
      </c>
      <c r="F4" s="269">
        <v>1633</v>
      </c>
      <c r="G4" s="645">
        <f aca="true" t="shared" si="0" ref="G4:G23">D4+F4</f>
        <v>1633</v>
      </c>
    </row>
    <row r="5" spans="1:7" ht="15.75" customHeight="1">
      <c r="A5" s="270" t="s">
        <v>1246</v>
      </c>
      <c r="B5" s="268">
        <v>3017</v>
      </c>
      <c r="C5" s="643">
        <v>2011</v>
      </c>
      <c r="D5" s="268"/>
      <c r="E5" s="268">
        <v>2715</v>
      </c>
      <c r="F5" s="269">
        <v>3017</v>
      </c>
      <c r="G5" s="645">
        <f t="shared" si="0"/>
        <v>3017</v>
      </c>
    </row>
    <row r="6" spans="1:7" ht="15.75" customHeight="1">
      <c r="A6" s="270"/>
      <c r="B6" s="268"/>
      <c r="C6" s="643"/>
      <c r="D6" s="268"/>
      <c r="E6" s="268"/>
      <c r="F6" s="269"/>
      <c r="G6" s="645">
        <f t="shared" si="0"/>
        <v>0</v>
      </c>
    </row>
    <row r="7" spans="1:7" ht="15.75" customHeight="1">
      <c r="A7" s="270"/>
      <c r="B7" s="268"/>
      <c r="C7" s="643"/>
      <c r="D7" s="268"/>
      <c r="E7" s="268"/>
      <c r="F7" s="269"/>
      <c r="G7" s="645">
        <f t="shared" si="0"/>
        <v>0</v>
      </c>
    </row>
    <row r="8" spans="1:7" ht="15.75" customHeight="1">
      <c r="A8" s="270"/>
      <c r="B8" s="268"/>
      <c r="C8" s="643"/>
      <c r="D8" s="268"/>
      <c r="E8" s="268"/>
      <c r="F8" s="269"/>
      <c r="G8" s="645">
        <f t="shared" si="0"/>
        <v>0</v>
      </c>
    </row>
    <row r="9" spans="1:7" ht="15.75" customHeight="1">
      <c r="A9" s="270"/>
      <c r="B9" s="268"/>
      <c r="C9" s="643"/>
      <c r="D9" s="268"/>
      <c r="E9" s="268"/>
      <c r="F9" s="269"/>
      <c r="G9" s="645">
        <f t="shared" si="0"/>
        <v>0</v>
      </c>
    </row>
    <row r="10" spans="1:7" ht="15.75" customHeight="1">
      <c r="A10" s="270"/>
      <c r="B10" s="268"/>
      <c r="C10" s="643"/>
      <c r="D10" s="268"/>
      <c r="E10" s="268"/>
      <c r="F10" s="269"/>
      <c r="G10" s="645">
        <f t="shared" si="0"/>
        <v>0</v>
      </c>
    </row>
    <row r="11" spans="1:7" ht="15.75" customHeight="1">
      <c r="A11" s="270"/>
      <c r="B11" s="268"/>
      <c r="C11" s="643"/>
      <c r="D11" s="268"/>
      <c r="E11" s="268"/>
      <c r="F11" s="269"/>
      <c r="G11" s="645">
        <f t="shared" si="0"/>
        <v>0</v>
      </c>
    </row>
    <row r="12" spans="1:7" ht="15.75" customHeight="1">
      <c r="A12" s="270"/>
      <c r="B12" s="268"/>
      <c r="C12" s="643"/>
      <c r="D12" s="268"/>
      <c r="E12" s="268"/>
      <c r="F12" s="269"/>
      <c r="G12" s="645">
        <f t="shared" si="0"/>
        <v>0</v>
      </c>
    </row>
    <row r="13" spans="1:7" ht="15.75" customHeight="1">
      <c r="A13" s="270"/>
      <c r="B13" s="268"/>
      <c r="C13" s="643"/>
      <c r="D13" s="268"/>
      <c r="E13" s="268"/>
      <c r="F13" s="269"/>
      <c r="G13" s="645">
        <f t="shared" si="0"/>
        <v>0</v>
      </c>
    </row>
    <row r="14" spans="1:7" ht="15.75" customHeight="1">
      <c r="A14" s="270"/>
      <c r="B14" s="268"/>
      <c r="C14" s="643"/>
      <c r="D14" s="268"/>
      <c r="E14" s="268"/>
      <c r="F14" s="269"/>
      <c r="G14" s="645">
        <f t="shared" si="0"/>
        <v>0</v>
      </c>
    </row>
    <row r="15" spans="1:7" ht="15.75" customHeight="1">
      <c r="A15" s="270"/>
      <c r="B15" s="268"/>
      <c r="C15" s="643"/>
      <c r="D15" s="268"/>
      <c r="E15" s="268"/>
      <c r="F15" s="269"/>
      <c r="G15" s="645">
        <f t="shared" si="0"/>
        <v>0</v>
      </c>
    </row>
    <row r="16" spans="1:7" ht="15.75" customHeight="1">
      <c r="A16" s="270"/>
      <c r="B16" s="268"/>
      <c r="C16" s="643"/>
      <c r="D16" s="268"/>
      <c r="E16" s="268"/>
      <c r="F16" s="269"/>
      <c r="G16" s="645">
        <f t="shared" si="0"/>
        <v>0</v>
      </c>
    </row>
    <row r="17" spans="1:7" ht="15.75" customHeight="1">
      <c r="A17" s="270"/>
      <c r="B17" s="268"/>
      <c r="C17" s="643"/>
      <c r="D17" s="268"/>
      <c r="E17" s="268"/>
      <c r="F17" s="269"/>
      <c r="G17" s="645">
        <f t="shared" si="0"/>
        <v>0</v>
      </c>
    </row>
    <row r="18" spans="1:7" ht="15.75" customHeight="1">
      <c r="A18" s="270"/>
      <c r="B18" s="268"/>
      <c r="C18" s="643"/>
      <c r="D18" s="268"/>
      <c r="E18" s="268"/>
      <c r="F18" s="269"/>
      <c r="G18" s="645">
        <f t="shared" si="0"/>
        <v>0</v>
      </c>
    </row>
    <row r="19" spans="1:7" ht="15.75" customHeight="1">
      <c r="A19" s="270"/>
      <c r="B19" s="268"/>
      <c r="C19" s="643"/>
      <c r="D19" s="268"/>
      <c r="E19" s="268"/>
      <c r="F19" s="269"/>
      <c r="G19" s="645">
        <f t="shared" si="0"/>
        <v>0</v>
      </c>
    </row>
    <row r="20" spans="1:7" ht="15.75" customHeight="1">
      <c r="A20" s="270"/>
      <c r="B20" s="268"/>
      <c r="C20" s="643"/>
      <c r="D20" s="268"/>
      <c r="E20" s="268"/>
      <c r="F20" s="269"/>
      <c r="G20" s="645">
        <f t="shared" si="0"/>
        <v>0</v>
      </c>
    </row>
    <row r="21" spans="1:7" ht="15.75" customHeight="1">
      <c r="A21" s="270"/>
      <c r="B21" s="268"/>
      <c r="C21" s="643"/>
      <c r="D21" s="268"/>
      <c r="E21" s="268"/>
      <c r="F21" s="269"/>
      <c r="G21" s="645">
        <f t="shared" si="0"/>
        <v>0</v>
      </c>
    </row>
    <row r="22" spans="1:7" ht="15.75" customHeight="1" thickBot="1">
      <c r="A22" s="289"/>
      <c r="B22" s="271"/>
      <c r="C22" s="644"/>
      <c r="D22" s="271"/>
      <c r="E22" s="271"/>
      <c r="F22" s="272"/>
      <c r="G22" s="646">
        <f t="shared" si="0"/>
        <v>0</v>
      </c>
    </row>
    <row r="23" spans="1:7" s="293" customFormat="1" ht="18" customHeight="1" thickBot="1">
      <c r="A23" s="110" t="s">
        <v>889</v>
      </c>
      <c r="B23" s="290">
        <f>SUM(B4:B22)</f>
        <v>4650</v>
      </c>
      <c r="C23" s="642"/>
      <c r="D23" s="290">
        <f>SUM(D4:D22)</f>
        <v>0</v>
      </c>
      <c r="E23" s="290">
        <f>SUM(E4:E22)</f>
        <v>4184</v>
      </c>
      <c r="F23" s="291">
        <f>SUM(F4:F22)</f>
        <v>4650</v>
      </c>
      <c r="G23" s="292">
        <f t="shared" si="0"/>
        <v>4650</v>
      </c>
    </row>
  </sheetData>
  <sheetProtection sheet="1" objects="1" scenarios="1"/>
  <mergeCells count="1">
    <mergeCell ref="F1:G1"/>
  </mergeCells>
  <printOptions horizontalCentered="1"/>
  <pageMargins left="0.98425196850393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&amp;C&amp;"Times New Roman CE,Félkövér"&amp;12
Felújítási kiadások
előirányzatainak és felhasználásának alakulása célonként &amp;R&amp;"Times New Roman CE,Félkövér dőlt"&amp;11 6. melléklet a ...../2012. (......)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WinXP4ever</cp:lastModifiedBy>
  <cp:lastPrinted>2012-04-18T12:05:45Z</cp:lastPrinted>
  <dcterms:created xsi:type="dcterms:W3CDTF">1999-10-30T10:30:45Z</dcterms:created>
  <dcterms:modified xsi:type="dcterms:W3CDTF">2012-05-15T05:23:40Z</dcterms:modified>
  <cp:category/>
  <cp:version/>
  <cp:contentType/>
  <cp:contentStatus/>
</cp:coreProperties>
</file>