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5" firstSheet="7" activeTab="7"/>
  </bookViews>
  <sheets>
    <sheet name="1.sz.mell." sheetId="1" r:id="rId1"/>
    <sheet name="2.a.sz.mell" sheetId="2" r:id="rId2"/>
    <sheet name="2.b.sz.mell" sheetId="3" r:id="rId3"/>
    <sheet name="3.a.sz.mell. " sheetId="4" r:id="rId4"/>
    <sheet name="3.b.sz.mell." sheetId="5" r:id="rId5"/>
    <sheet name="4.sz.mell " sheetId="6" r:id="rId6"/>
    <sheet name="5.sz.mell " sheetId="7" r:id="rId7"/>
    <sheet name="6. sz. mell " sheetId="8" r:id="rId8"/>
    <sheet name="7. sz. mell " sheetId="9" r:id="rId9"/>
    <sheet name="8.sz.mell " sheetId="10" r:id="rId10"/>
    <sheet name="9.sz.mell " sheetId="11" r:id="rId11"/>
    <sheet name=" 10. sz. mell " sheetId="12" r:id="rId12"/>
    <sheet name="11. sz. mell " sheetId="13" r:id="rId13"/>
    <sheet name="12.sz.mell  " sheetId="14" r:id="rId14"/>
    <sheet name="13.1. sz. mell" sheetId="15" r:id="rId15"/>
    <sheet name="13.1. a.sz. mell " sheetId="16" r:id="rId16"/>
    <sheet name="13.1.b.sz. mell" sheetId="17" r:id="rId17"/>
    <sheet name="13.1.c.sz. mell" sheetId="18" r:id="rId18"/>
    <sheet name="13.1.d.sz. mell" sheetId="19" r:id="rId19"/>
    <sheet name="13.1.e.sz. mell" sheetId="20" r:id="rId20"/>
    <sheet name="13.2.a.sz. mell" sheetId="21" r:id="rId21"/>
    <sheet name="13.2.b.sz. mell" sheetId="22" r:id="rId22"/>
    <sheet name="13.1.c." sheetId="23" r:id="rId23"/>
    <sheet name="13.2.c.sz.mell" sheetId="24" r:id="rId24"/>
    <sheet name="13.3.a.sz. mell" sheetId="25" r:id="rId25"/>
    <sheet name="13.3.b.sz. mell" sheetId="26" r:id="rId26"/>
    <sheet name="14.a.sz.mellA" sheetId="27" r:id="rId27"/>
    <sheet name="14.b.sz.mellA " sheetId="28" r:id="rId28"/>
    <sheet name="14.c.sz.mellA" sheetId="29" r:id="rId29"/>
    <sheet name="14.d.sz.mellA" sheetId="30" r:id="rId30"/>
    <sheet name="15. sz. mell" sheetId="31" r:id="rId31"/>
    <sheet name="16.a.sz.mellA" sheetId="32" r:id="rId32"/>
    <sheet name="16.b.sz.mellA" sheetId="33" r:id="rId33"/>
    <sheet name="17.a.mell" sheetId="34" r:id="rId34"/>
    <sheet name="17.b.mell" sheetId="35" r:id="rId35"/>
    <sheet name="17.c.mell" sheetId="36" r:id="rId36"/>
    <sheet name="17.d.mell" sheetId="37" r:id="rId37"/>
    <sheet name="18.sz.mell" sheetId="38" r:id="rId38"/>
  </sheets>
  <definedNames>
    <definedName name="_xlnm.Print_Titles" localSheetId="14">'13.1. sz. mell'!$1:$7</definedName>
    <definedName name="_xlnm.Print_Titles" localSheetId="33">'17.a.mell'!$1:$5</definedName>
  </definedNames>
  <calcPr fullCalcOnLoad="1"/>
</workbook>
</file>

<file path=xl/sharedStrings.xml><?xml version="1.0" encoding="utf-8"?>
<sst xmlns="http://schemas.openxmlformats.org/spreadsheetml/2006/main" count="2785" uniqueCount="1329">
  <si>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</si>
  <si>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</si>
  <si>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</si>
  <si>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</si>
  <si>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</si>
  <si>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</si>
  <si>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</si>
  <si>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</si>
  <si>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</si>
  <si>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</si>
  <si>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</si>
  <si>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</si>
  <si>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</si>
  <si>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</si>
  <si>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</si>
  <si>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</si>
  <si>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</si>
  <si>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</si>
  <si>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</si>
  <si>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</si>
  <si>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</si>
  <si>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</si>
  <si>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</si>
  <si>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</si>
  <si>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</si>
  <si>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</si>
  <si>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</si>
  <si>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</si>
  <si>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</si>
  <si>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</si>
  <si>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</si>
  <si>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</si>
  <si>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</si>
  <si>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</si>
  <si>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</si>
  <si>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</si>
  <si>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</si>
  <si>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</si>
  <si>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</si>
  <si>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</si>
  <si>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</si>
  <si>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</si>
  <si>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</si>
  <si>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</si>
  <si>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</si>
  <si>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</si>
  <si>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</si>
  <si>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</si>
  <si>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</si>
  <si>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</si>
  <si>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</si>
  <si>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</si>
  <si>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</si>
  <si>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</si>
  <si>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</si>
  <si>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</si>
  <si>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</si>
  <si>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</si>
  <si>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EU-s forrásból származó bevétel</t>
  </si>
  <si>
    <t>- személyi juttatásból céljellegű kiadás</t>
  </si>
  <si>
    <t>Felhalmozási célú pénzeszközát. államháztart. kívülre</t>
  </si>
  <si>
    <t>Nem lejárt</t>
  </si>
  <si>
    <t>Lejárt</t>
  </si>
  <si>
    <t>Költségvetési pénzforgalmi kiadások összesen ( 01+...+12 )</t>
  </si>
  <si>
    <t>Intézményt megillető pénzmaradvány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</si>
  <si>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</si>
  <si>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</si>
  <si>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</si>
  <si>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</si>
  <si>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</si>
  <si>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</si>
  <si>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 xml:space="preserve">  2.Forgalomképes ingatlanok   (74+77+80+83)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</si>
  <si>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</si>
  <si>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</si>
  <si>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</si>
  <si>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</si>
  <si>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</si>
  <si>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</si>
  <si>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</si>
  <si>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</si>
  <si>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</si>
  <si>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</si>
  <si>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</si>
  <si>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</si>
  <si>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</si>
  <si>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</si>
  <si>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</si>
  <si>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</si>
  <si>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</si>
  <si>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</si>
  <si>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</si>
  <si>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2.1.4. Folyamatban lévő forgalomképes ingatlan beruházás</t>
  </si>
  <si>
    <t>83.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</si>
  <si>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</si>
  <si>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</si>
  <si>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</si>
  <si>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</si>
  <si>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</si>
  <si>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</si>
  <si>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</si>
  <si>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</si>
  <si>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</si>
  <si>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</si>
  <si>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</si>
  <si>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</si>
  <si>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</si>
  <si>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</si>
  <si>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</si>
  <si>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</si>
  <si>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</si>
  <si>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</si>
  <si>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</si>
  <si>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</si>
  <si>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</si>
  <si>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</si>
  <si>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</si>
  <si>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</si>
  <si>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</si>
  <si>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</si>
  <si>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</si>
  <si>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2. Forgalomképes gépek, berendezések és felszerelések  (99+102)</t>
  </si>
  <si>
    <t>98.</t>
  </si>
  <si>
    <t>2.1. Forgalomképes gépek, berendezések és felszerelések állománya  (100+101)</t>
  </si>
  <si>
    <t>99.</t>
  </si>
  <si>
    <t>2.1.1.  Értékkel nyilvántartott forgalomképes gép, berendezés és felszerelés</t>
  </si>
  <si>
    <t>100.</t>
  </si>
  <si>
    <t>2.1.2.  0-ig leírt forgalomképes gép, berendezés és felszerelés</t>
  </si>
  <si>
    <t>101.</t>
  </si>
  <si>
    <t>2.2. Folyamatban lévő forgalomképes  gép, berendezés beruházása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</si>
  <si>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</si>
  <si>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</si>
  <si>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</si>
  <si>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</si>
  <si>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</si>
  <si>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</si>
  <si>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</si>
  <si>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</si>
  <si>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</si>
  <si>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</si>
  <si>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</si>
  <si>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</si>
  <si>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</si>
  <si>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</si>
  <si>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</si>
  <si>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</si>
  <si>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</si>
  <si>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2006. évi 
tény</t>
  </si>
  <si>
    <t>2007. évi</t>
  </si>
  <si>
    <t>Vállalkozási tevékenység módosított pénzforgalmi eredménye
 ( 3 - 4 - 5 ± 6 )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</si>
  <si>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</si>
  <si>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</si>
  <si>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</si>
  <si>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</si>
  <si>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</si>
  <si>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</si>
  <si>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</si>
  <si>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</si>
  <si>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</si>
  <si>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</si>
  <si>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</si>
  <si>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</si>
  <si>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</si>
  <si>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DOMAHÁZA ÖNKORMÁNYZATA</t>
  </si>
  <si>
    <t>nemleges</t>
  </si>
  <si>
    <t>Vagyonszerzés</t>
  </si>
  <si>
    <t xml:space="preserve">Köztemető fenntartási feladatok </t>
  </si>
  <si>
    <t>Kisebbségi Önkormányzat</t>
  </si>
  <si>
    <t>Művelődési Ház</t>
  </si>
  <si>
    <t xml:space="preserve">Vagyonszerzés </t>
  </si>
  <si>
    <t xml:space="preserve">
Összes teljesítés 2009. dec. 31-ig
</t>
  </si>
  <si>
    <t>Buszöböl és váró felújítása akadálymentesítéssel és térfigyelő rendszerrel</t>
  </si>
  <si>
    <t xml:space="preserve">Óvoda fenntartása </t>
  </si>
  <si>
    <t>Általános Iskola fenntartása</t>
  </si>
  <si>
    <t xml:space="preserve">    Ápolási díj</t>
  </si>
  <si>
    <t>2012.</t>
  </si>
  <si>
    <t>kamat</t>
  </si>
  <si>
    <t>tőke</t>
  </si>
  <si>
    <t>Nemleges</t>
  </si>
  <si>
    <t>Gyermekétkeztetés</t>
  </si>
  <si>
    <t>Kommunális adó</t>
  </si>
  <si>
    <t xml:space="preserve">Bursa Hungarica </t>
  </si>
  <si>
    <t xml:space="preserve">ösztöndíj </t>
  </si>
  <si>
    <t xml:space="preserve">ruházat vás. </t>
  </si>
  <si>
    <t xml:space="preserve">Kistérségi Társulás </t>
  </si>
  <si>
    <t>okt., belsőell., csel.seg, Gyerm. Véd.</t>
  </si>
  <si>
    <t xml:space="preserve">Rendvédelmi szervek </t>
  </si>
  <si>
    <t>2010. évi módosított ei.</t>
  </si>
  <si>
    <t xml:space="preserve">
2010. évi 
teljesítés
</t>
  </si>
  <si>
    <t xml:space="preserve">
Összes teljesítés 2010. dec. 31-ig
</t>
  </si>
  <si>
    <t>Számlázó program beszerzése</t>
  </si>
  <si>
    <t>Felhasználás
2009. dec.31-ig</t>
  </si>
  <si>
    <t>2007, 2011</t>
  </si>
  <si>
    <t>Járda és csapadékvíz-elvezető árok felújítása az intézmények balesetmentes megközelítése érdekében</t>
  </si>
  <si>
    <t>Dózsa György út közlekedésbiztonsági beruházás</t>
  </si>
  <si>
    <t>Egyéb máshová nem sorolt  járóbeteg ellátás</t>
  </si>
  <si>
    <t>Család és nővédelmi egészségügyi ellátás</t>
  </si>
  <si>
    <t>Város és Községgazdálkodás</t>
  </si>
  <si>
    <t>Mozgáskorlátozottak támogatása</t>
  </si>
  <si>
    <t xml:space="preserve">Rendszeres gyermekvédelmi tám. </t>
  </si>
  <si>
    <t>Temetési segély</t>
  </si>
  <si>
    <t xml:space="preserve">    Lakásfenntartási támogatás</t>
  </si>
  <si>
    <t xml:space="preserve">    Közgyógyellátás</t>
  </si>
  <si>
    <t xml:space="preserve"> Civil szervezetek támogatása</t>
  </si>
  <si>
    <t xml:space="preserve">    Közcélú foglalkoztatás</t>
  </si>
  <si>
    <t>2010.
 dec. 31-ig
teljesített</t>
  </si>
  <si>
    <t>2013.</t>
  </si>
  <si>
    <t>2014. 
után</t>
  </si>
  <si>
    <t>Adósság állomány alakulása lejárat, eszközök, bel- és külföldi hitelezők szerinti bontásban 
2010. december 31-én</t>
  </si>
  <si>
    <t>Dózsa György út felújítás</t>
  </si>
  <si>
    <t>2010. előtt</t>
  </si>
  <si>
    <t>2010.után</t>
  </si>
  <si>
    <t xml:space="preserve">         2010. ÉV</t>
  </si>
  <si>
    <t>2010. ÉV</t>
  </si>
  <si>
    <t xml:space="preserve">EU-s projekt neve, azonosítója: </t>
  </si>
  <si>
    <t>DOMASZOLG KVSZ</t>
  </si>
  <si>
    <t>Általános Iskola</t>
  </si>
  <si>
    <t xml:space="preserve">Napköziotthonos Óvoda </t>
  </si>
  <si>
    <t>Cigány Kisebbségi Önkormányzat</t>
  </si>
  <si>
    <t>117.</t>
  </si>
  <si>
    <t>2. Forgalomképes járművek   (119+122)</t>
  </si>
  <si>
    <t>118.</t>
  </si>
  <si>
    <t>2.1. Forgalomképes járművek állománya  (120+121)</t>
  </si>
  <si>
    <t>119.</t>
  </si>
  <si>
    <t>2.1.1.1.  Értékkel nyilvántartott forgalomképes járművek</t>
  </si>
  <si>
    <t>120.</t>
  </si>
  <si>
    <t>2.1.1.2.  0-ig leírt forgalomképes járművek</t>
  </si>
  <si>
    <t>121.</t>
  </si>
  <si>
    <t>2.2. Folyamatban lévő forgalomképes  járművek beruházása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</si>
  <si>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</si>
  <si>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</si>
  <si>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</si>
  <si>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</si>
  <si>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</si>
  <si>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</si>
  <si>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</si>
  <si>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1. Forgalomképes tenyészállatok   (127+130)</t>
  </si>
  <si>
    <t>126.</t>
  </si>
  <si>
    <t>1.1. Forgalomképes tenyészállatok állománya  (128+129)</t>
  </si>
  <si>
    <t>127.</t>
  </si>
  <si>
    <t>1.1.1.  Értékkel nyilvántartott forgalomképes tenyészállatok</t>
  </si>
  <si>
    <t>128.</t>
  </si>
  <si>
    <t>1.1.2.  0-ig leírt forgalomképes tenyészállatok</t>
  </si>
  <si>
    <t>129.</t>
  </si>
  <si>
    <t>1.2. Folyamatban lévő forgalomképes  tenyészállatok beruházása</t>
  </si>
  <si>
    <t>130.</t>
  </si>
  <si>
    <t xml:space="preserve"> 2.  Tenyészállatok beruházására adott előlegek</t>
  </si>
  <si>
    <t>131.</t>
  </si>
  <si>
    <t>132.</t>
  </si>
  <si>
    <t>III. Befektetett pénzügyi eszközök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</si>
  <si>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</si>
  <si>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</si>
  <si>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</si>
  <si>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</si>
  <si>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</si>
  <si>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</si>
  <si>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</si>
  <si>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2. Forgalomképes egyéb tartós részesedés</t>
  </si>
  <si>
    <t>137.</t>
  </si>
  <si>
    <t>3. Egyéb forgalomképes pénzügyi befektetések  (139+…+142)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</si>
  <si>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</si>
  <si>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</si>
  <si>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</si>
  <si>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</si>
  <si>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</si>
  <si>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</si>
  <si>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</si>
  <si>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</si>
  <si>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</si>
  <si>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</si>
  <si>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</si>
  <si>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 xml:space="preserve"> I. Immateriális javak összesen  (01+…+06)</t>
  </si>
  <si>
    <t xml:space="preserve"> II. Tárgyi eszközök összesen  (08+..+15)</t>
  </si>
  <si>
    <t>III. Befektetett pénzügyi eszközök összesen    (17+..+22)</t>
  </si>
  <si>
    <t>A) BEFEKTETETT ESZKÖZÖK ÖSSZESEN (07+16+23+29)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</si>
  <si>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</si>
  <si>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</si>
  <si>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</si>
  <si>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</si>
  <si>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</si>
  <si>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</si>
  <si>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</si>
  <si>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</si>
  <si>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</si>
  <si>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</si>
  <si>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</si>
  <si>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</si>
  <si>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</si>
  <si>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</si>
  <si>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 Forgalomképtelen földterület állománya   (23+24)</t>
  </si>
  <si>
    <t xml:space="preserve">1.1.2.1.  Értékkel nyilvántartott földterületek </t>
  </si>
  <si>
    <t xml:space="preserve">1.1.2.2.  0-ig leírt földterületek </t>
  </si>
  <si>
    <t>2006, 2008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</si>
  <si>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</si>
  <si>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</si>
  <si>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</si>
  <si>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</si>
  <si>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</si>
  <si>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</si>
  <si>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</si>
  <si>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</si>
  <si>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</si>
  <si>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</si>
  <si>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</si>
  <si>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</si>
  <si>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</si>
  <si>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</si>
  <si>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</si>
  <si>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13/3. számú melléklet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</si>
  <si>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</si>
  <si>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</si>
  <si>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</si>
  <si>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</si>
  <si>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</si>
  <si>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</si>
  <si>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</si>
  <si>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</si>
  <si>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Községi Önkormányzat</t>
  </si>
  <si>
    <t>1.3.1.2.  0-ig leírt korl. forgalomk. üzem.adott járművek</t>
  </si>
  <si>
    <t>163.</t>
  </si>
  <si>
    <t>2. Forgalomképes  üzemeltetésre átadott, konc. adott, vagyonkezelésbe vett eszközök               (165+168+171+174)</t>
  </si>
  <si>
    <t>164.</t>
  </si>
  <si>
    <t>2.1. Forgalomképes (üzemelt. kezelésre  konc. adott, vagyonk. vett épület, építmény) (166+167)</t>
  </si>
  <si>
    <t>165.</t>
  </si>
  <si>
    <t>2.1.1.  Értékkel nyilvántartott forgalomképes üzem.adott épület, építmény</t>
  </si>
  <si>
    <t>166.</t>
  </si>
  <si>
    <t>2.1.2.  0-ig leírt forgalomképes üzem.adott épület, építmény</t>
  </si>
  <si>
    <t>167.</t>
  </si>
  <si>
    <t>2.2. Forgalomképes  üzemelt, konc. adott, vagyonk. vett gép, ber., felsz. (169+170)</t>
  </si>
  <si>
    <t>168.</t>
  </si>
  <si>
    <t xml:space="preserve"> 3. Beruházások, felújítások</t>
  </si>
  <si>
    <t xml:space="preserve"> 3. Ingatlanok beruházására adott előlegek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</si>
  <si>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</si>
  <si>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</si>
  <si>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</si>
  <si>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</si>
  <si>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2.3. Forgalomképes  üzemelt, konc. adott, vagyonk. vett járművek  (172+173)</t>
  </si>
  <si>
    <t>171.</t>
  </si>
  <si>
    <t>2.3.1.  Értékkel nyilvántartott forgalomképes üzem. adott járművek</t>
  </si>
  <si>
    <t>172.</t>
  </si>
  <si>
    <t>2.3.2.  0-ig leírt forgalomképes. üzem.adott járművek</t>
  </si>
  <si>
    <t>173.</t>
  </si>
  <si>
    <t>2.4. Forgalomképes  üzemelt, konc. adott, vagyonk. vett tenyészállatok  (175+176)</t>
  </si>
  <si>
    <t>174.</t>
  </si>
  <si>
    <t>2.4.1.  Értékkel nyilvántartott forgalomképes üzem. adott tenyészállatok</t>
  </si>
  <si>
    <t>175.</t>
  </si>
  <si>
    <t>2.4.2.  0-ig leírt forgalomképes üzem.adott tenyészállatok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</si>
  <si>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</si>
  <si>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</si>
  <si>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</si>
  <si>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</si>
  <si>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</si>
  <si>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</si>
  <si>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</si>
  <si>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</si>
  <si>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</si>
  <si>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</si>
  <si>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</si>
  <si>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</si>
  <si>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</si>
  <si>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</si>
  <si>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</si>
  <si>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</si>
  <si>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</si>
  <si>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</si>
  <si>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</si>
  <si>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</si>
  <si>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</si>
  <si>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</si>
  <si>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</si>
  <si>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</si>
  <si>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</si>
  <si>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</si>
  <si>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</si>
  <si>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</si>
  <si>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</si>
  <si>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</si>
  <si>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</si>
  <si>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</si>
  <si>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</si>
  <si>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</si>
  <si>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</si>
  <si>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</si>
  <si>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</si>
  <si>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</si>
  <si>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</si>
  <si>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</si>
  <si>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</si>
  <si>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</si>
  <si>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</si>
  <si>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</si>
  <si>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</si>
  <si>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</si>
  <si>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</si>
  <si>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</si>
  <si>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</si>
  <si>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</si>
  <si>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</si>
  <si>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</si>
  <si>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</si>
  <si>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</si>
  <si>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</si>
  <si>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</si>
  <si>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</si>
  <si>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</si>
  <si>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Egyéb felhaslmozási kiadások</t>
  </si>
  <si>
    <t>Teljesítés %-a 
2010. dec. 31-ig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</si>
  <si>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</si>
  <si>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</si>
  <si>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</si>
  <si>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</si>
  <si>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</si>
  <si>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</si>
  <si>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Fejlesztési és vis major tánogatás</t>
  </si>
  <si>
    <t>I. Folyó (működési) kiadások (1.1+…+1.6)</t>
  </si>
  <si>
    <t>18.sz. melléklet</t>
  </si>
  <si>
    <t>PÉNZESZKÖZÖK VÁLTOZÁSÁNAK LEVEZETÉSE</t>
  </si>
  <si>
    <t>Összeg  ( E Ft )</t>
  </si>
  <si>
    <t>Bevételek   ( + )</t>
  </si>
  <si>
    <t>Kiadások    ( -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</si>
  <si>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</si>
  <si>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</si>
  <si>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ÖSSZESEN: (9+10+11+12+13)</t>
  </si>
  <si>
    <t>1.5.</t>
  </si>
  <si>
    <t>Adósságállomány mindösszesen:</t>
  </si>
  <si>
    <t>Tervezett 
(E Ft)</t>
  </si>
  <si>
    <t>Tényleges 
(E Ft)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</si>
  <si>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</si>
  <si>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</si>
  <si>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</si>
  <si>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</si>
  <si>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</si>
  <si>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</si>
  <si>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</si>
  <si>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</si>
  <si>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</si>
  <si>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</si>
  <si>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</si>
  <si>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</si>
  <si>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</si>
  <si>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</si>
  <si>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</si>
  <si>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</si>
  <si>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</si>
  <si>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</si>
  <si>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</si>
  <si>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</si>
  <si>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</si>
  <si>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</si>
  <si>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</si>
  <si>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</si>
  <si>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</si>
  <si>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</si>
  <si>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</si>
  <si>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</si>
  <si>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</si>
  <si>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</si>
  <si>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</si>
  <si>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</si>
  <si>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</si>
  <si>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</si>
  <si>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</si>
  <si>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</si>
  <si>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</si>
  <si>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</si>
  <si>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</si>
  <si>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</si>
  <si>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>Önkormányzat igazgatási feladatok</t>
  </si>
  <si>
    <t>II. Felhalmozási és tőke jellegű kiadások (2.1+…+2.7)</t>
  </si>
  <si>
    <t>2009.évi 
tény</t>
  </si>
  <si>
    <t>II. Felhalmozási és tőkejellegű bevételek (3.1+…+3.3)</t>
  </si>
  <si>
    <t>I. Önkormányzat működési bevételei</t>
  </si>
  <si>
    <t>FORRÁSOK ÖSSZESEN  (04+11+27)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</si>
  <si>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</si>
  <si>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</si>
  <si>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</si>
  <si>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</si>
  <si>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</si>
  <si>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</si>
  <si>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</si>
  <si>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</si>
  <si>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</si>
  <si>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</si>
  <si>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</si>
  <si>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</si>
  <si>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</si>
  <si>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</si>
  <si>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</si>
  <si>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</si>
  <si>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</si>
  <si>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</si>
  <si>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</si>
  <si>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</si>
  <si>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</si>
  <si>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</si>
  <si>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</si>
  <si>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</si>
  <si>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</si>
  <si>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</si>
  <si>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</si>
  <si>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</si>
  <si>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</si>
  <si>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</si>
  <si>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1.1. Költségvetési elszámolási számla</t>
  </si>
  <si>
    <t>243.</t>
  </si>
  <si>
    <t>1.2. Adóbeszedéssel kapcsolatos számlál</t>
  </si>
  <si>
    <t>244.</t>
  </si>
  <si>
    <t>1.3. Költségvetési elszámolási számla</t>
  </si>
  <si>
    <t>245.</t>
  </si>
  <si>
    <t>246.</t>
  </si>
  <si>
    <t>1.5. Részben önálló költségvetési szervek bankszámlái</t>
  </si>
  <si>
    <t>247.</t>
  </si>
  <si>
    <t>1.6. Kihelyezett költségvetési elszámolásai számla</t>
  </si>
  <si>
    <t>248.</t>
  </si>
  <si>
    <t>1.7. Önkormányzati kincstári finanszírozási elszámolási számla</t>
  </si>
  <si>
    <t>249.</t>
  </si>
  <si>
    <t>1.8.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</si>
  <si>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</si>
  <si>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</si>
  <si>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</si>
  <si>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</si>
  <si>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</si>
  <si>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</si>
  <si>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</si>
  <si>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</si>
  <si>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</si>
  <si>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</si>
  <si>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</si>
  <si>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</si>
  <si>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</si>
  <si>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</si>
  <si>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</si>
  <si>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</si>
  <si>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</si>
  <si>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</si>
  <si>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</si>
  <si>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</si>
  <si>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</si>
  <si>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</si>
  <si>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</si>
  <si>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</si>
  <si>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</si>
  <si>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állományi 
érték</t>
  </si>
  <si>
    <t xml:space="preserve">1. Induló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</si>
  <si>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</si>
  <si>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</si>
  <si>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</si>
  <si>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</si>
  <si>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</si>
  <si>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</si>
  <si>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</si>
  <si>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</si>
  <si>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</si>
  <si>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</si>
  <si>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</si>
  <si>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</si>
  <si>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</si>
  <si>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</si>
  <si>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</si>
  <si>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</si>
  <si>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</si>
  <si>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</si>
  <si>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</si>
  <si>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</si>
  <si>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</si>
  <si>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</si>
  <si>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</si>
  <si>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</si>
  <si>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</si>
  <si>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</si>
  <si>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</si>
  <si>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</si>
  <si>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</si>
  <si>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</si>
  <si>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</si>
  <si>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</si>
  <si>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</si>
  <si>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</si>
  <si>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</si>
  <si>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</si>
  <si>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</si>
  <si>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</si>
  <si>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</si>
  <si>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</si>
  <si>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</si>
  <si>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Összes vállalt kötelezettség</t>
  </si>
  <si>
    <t>Még fennálló kötelezettség</t>
  </si>
  <si>
    <t>10=(6+…+9)</t>
  </si>
  <si>
    <t>Támogatott szervezet neve</t>
  </si>
  <si>
    <t>Támogatás célja</t>
  </si>
  <si>
    <t>13/1. számú melléklet</t>
  </si>
  <si>
    <t>13/1/a. számú melléklet</t>
  </si>
  <si>
    <t xml:space="preserve"> I. Költségvetési tartalékok</t>
  </si>
  <si>
    <t>II. Vállalkozási tartalékok</t>
  </si>
  <si>
    <t xml:space="preserve">  I. Hosszú lejáratú kötelezettségek</t>
  </si>
  <si>
    <t xml:space="preserve"> II. Rövid lejáratú kötelezettségek</t>
  </si>
  <si>
    <t>III. Egyéb passzív pénzügyi elszámolások</t>
  </si>
  <si>
    <t xml:space="preserve">      ebből - tárgyévi költségvetési tartalék elszámolása (4211.)</t>
  </si>
  <si>
    <t xml:space="preserve">              - előző év(ek) költségvetési tartalékának elszámolása (4214.)</t>
  </si>
  <si>
    <t xml:space="preserve">   2. Költségvetési pénzmaradvány  (4212.)</t>
  </si>
  <si>
    <t xml:space="preserve">   3. Kiadási megtakarítás  (425.)</t>
  </si>
  <si>
    <t xml:space="preserve">   4. Bevételi lemaradás  (426.)</t>
  </si>
  <si>
    <t xml:space="preserve">   5. Előirányzat-maradvány  (424.)</t>
  </si>
  <si>
    <t xml:space="preserve">       ebből - tárgyévi vállalkozási tartalék elszámolása  (4221.)</t>
  </si>
  <si>
    <t xml:space="preserve">                - előző év(ek) vállalkozási tartalékának elszámolása  (4224.)</t>
  </si>
  <si>
    <t xml:space="preserve">   2. Vállalkozási tevékenység eredménye  (4222.)</t>
  </si>
  <si>
    <t xml:space="preserve">   3. Vállalkozási tevékenység kiadási megtakarítása  (427.)</t>
  </si>
  <si>
    <t xml:space="preserve">   4. Vállalkozási tevékenység bevételi lemaradása  (428.)</t>
  </si>
  <si>
    <t xml:space="preserve">   1. Hosszú lejáratra kapott kölcsönök (4351-ből, 4361-ből)</t>
  </si>
  <si>
    <t xml:space="preserve">   2. Tartozások fejlesztési célú kötvénykibocsátásból  (4341-ből)</t>
  </si>
  <si>
    <t xml:space="preserve">   3. Tartozások működési célú kötvénykibocsátásból  (4341-ből)</t>
  </si>
  <si>
    <t>Központi támogatás</t>
  </si>
  <si>
    <t>Egyéb</t>
  </si>
  <si>
    <t xml:space="preserve">Támogatásértékű működési bevételek </t>
  </si>
  <si>
    <t xml:space="preserve">Támogatásértékű felhalmozási bevételek </t>
  </si>
  <si>
    <t>V. Tám. kölcs. visszatér. igénybev., értékp. bev. (5.1+5.2)</t>
  </si>
  <si>
    <t>FOLYÓ BEVÉTELEK ÖSSZESEN: (1+2+3+4+5)</t>
  </si>
  <si>
    <t>Előző évi várható pénzmaradvány igénybevétele (7.1.+7.2)</t>
  </si>
  <si>
    <t>II. Felhalmozási és tőke jellegű kiadások (2.1+…+2.4)</t>
  </si>
  <si>
    <t>III. Tartalékok (3.1+3.2)</t>
  </si>
  <si>
    <t>IV. Egyéb kiadások</t>
  </si>
  <si>
    <t xml:space="preserve">   4. Beruházási és fejlesztési hitelek (43111-ből, 4321-ből, 4331-ből) </t>
  </si>
  <si>
    <t xml:space="preserve">   5. Működési célú hosszú lejáratú hitelek (43112-ből)</t>
  </si>
  <si>
    <t xml:space="preserve">   6. Egyéb hosszú lejáratú kötelezettségek  (438-ból)</t>
  </si>
  <si>
    <t xml:space="preserve">   1. Rövid lejáratú kölcsönök (4561., 4571.)</t>
  </si>
  <si>
    <t xml:space="preserve">   2. Rövid lejáratú hitelek (4511., 4521., 4531., 4541.)</t>
  </si>
  <si>
    <t>Kiadási jogcím</t>
  </si>
  <si>
    <t xml:space="preserve">          Ebből:    - tárgyévi költségvetést terhelő szállítói kötelezettségek</t>
  </si>
  <si>
    <t xml:space="preserve">                       - tárgyévet követő évet terhelő szállítói kötelezettségek</t>
  </si>
  <si>
    <t xml:space="preserve">    Ebből: - váltótartozások (444.)</t>
  </si>
  <si>
    <t xml:space="preserve">              - munkavállalókkal szembeni kötelezettségek (445.)</t>
  </si>
  <si>
    <t xml:space="preserve">              - költségvetéssel szembeni kötelezettségek (446.)</t>
  </si>
  <si>
    <t xml:space="preserve">              - iparűzési adó feltöltés miatti kötelezettség (4471.)</t>
  </si>
  <si>
    <t xml:space="preserve">              - helyi adó túlfizetés (4472.)</t>
  </si>
  <si>
    <t xml:space="preserve">              - támogatási program előlege miatti kötelezettség (4491.)</t>
  </si>
  <si>
    <t xml:space="preserve">              - szabálytalan kifizetések miatti kötelezettségek (4492.)</t>
  </si>
  <si>
    <t xml:space="preserve">              - garancia- és kötelezettségvállalásból származó kötelezettségek (4493.)</t>
  </si>
  <si>
    <t xml:space="preserve">              - hosszú lejáratra kapott kölcsönök következő évet terhelő 
                 törlesztő részletei (4351-ből, 4361-ből)</t>
  </si>
  <si>
    <t xml:space="preserve">              - felhalmozási célú kötvénykibocsátásból származó tartozások 
                 következő évet terhelő törlesztő részletei (43411-ből)</t>
  </si>
  <si>
    <t xml:space="preserve">              - beruházási, fejlesztési hitelek következő évet terhelő törlesztő részletei 
                 (43111-ből, 43211-ből, 4331-ből)</t>
  </si>
  <si>
    <t xml:space="preserve">   - tárgyévi költségvetést terhelő egyéb rövid lejáratú kötelezettségek (4499-ből) </t>
  </si>
  <si>
    <t xml:space="preserve">   - tárgyévet követő évet terhelő egyéb rövid lejáratú kötelezettségek (4499-ből) </t>
  </si>
  <si>
    <t xml:space="preserve">   - egyéb különféle kötelezettségek (4499-ből)</t>
  </si>
  <si>
    <t xml:space="preserve">   1. Költségvetési passzív függő elszámolások (481.)</t>
  </si>
  <si>
    <t xml:space="preserve">   2. Költségvetési passzív átfutó elszámolások (482., 485., 487.)</t>
  </si>
  <si>
    <t xml:space="preserve">   3. Költségvetési passzív kiegyenlítő elszámolások (483-484.)</t>
  </si>
  <si>
    <t xml:space="preserve">   4. Költségvetésen kívüli passzív pénzügyi elszámolások  (488-ból)</t>
  </si>
  <si>
    <t xml:space="preserve">       Ebből: - Költségvetésen kívüli letéti elszámolások (488-ból)</t>
  </si>
  <si>
    <t xml:space="preserve">                 - Nemzetközi támogatási programok deviza elszámolása (488-ból)</t>
  </si>
  <si>
    <t xml:space="preserve">   4. Egyéb rövid lejáratú kötelezettségek (43-ból, 444., 445., 446., 447., 448., 449., 4551.) (96+…+112)</t>
  </si>
  <si>
    <t xml:space="preserve">              - működési célú kötvénykibocsátásból származó tartozások következő évet terhelő 
                      törlesztő részletei (43412-ből, 4551.)</t>
  </si>
  <si>
    <t xml:space="preserve">              - egyéb hosszú lej. kötelezettségek köv.évet terhelő törlesztő részletei (438-ból)</t>
  </si>
  <si>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</si>
  <si>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</si>
  <si>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</si>
  <si>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</si>
  <si>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</si>
  <si>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</si>
  <si>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</si>
  <si>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</si>
  <si>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</si>
  <si>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</si>
  <si>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</si>
  <si>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</si>
  <si>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</si>
  <si>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</si>
  <si>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</si>
  <si>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</si>
  <si>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</si>
  <si>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</si>
  <si>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</si>
  <si>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</si>
  <si>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</si>
  <si>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</si>
  <si>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</si>
  <si>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</si>
  <si>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</si>
  <si>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</si>
  <si>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</si>
  <si>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</si>
  <si>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</si>
  <si>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</si>
  <si>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</si>
  <si>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</si>
  <si>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</si>
  <si>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</si>
  <si>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</si>
  <si>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Személyi  juttatások</t>
  </si>
  <si>
    <t>Munkaadókat terhelő járulékok</t>
  </si>
  <si>
    <t>Dologi  kiadások</t>
  </si>
  <si>
    <t>Ellátottak pénzbeli juttatása</t>
  </si>
  <si>
    <t>Tartalékok</t>
  </si>
  <si>
    <t>Összesen</t>
  </si>
  <si>
    <t>Összesen:</t>
  </si>
  <si>
    <t>Cím neve, száma</t>
  </si>
  <si>
    <t>01</t>
  </si>
  <si>
    <t>Alcím neve, száma</t>
  </si>
  <si>
    <t xml:space="preserve">  ………...…………        </t>
  </si>
  <si>
    <t>--------</t>
  </si>
  <si>
    <t>Ezer forintban !</t>
  </si>
  <si>
    <t>Előirányzat-csoport</t>
  </si>
  <si>
    <t>Kiemelt előirány-zat</t>
  </si>
  <si>
    <t>2011.</t>
  </si>
  <si>
    <t>Előirányzat-csoport, kiemelt előirányzat megnevezése</t>
  </si>
  <si>
    <t>száma</t>
  </si>
  <si>
    <t>Bevételek</t>
  </si>
  <si>
    <t>Intézményi működési bevételek</t>
  </si>
  <si>
    <t>Önkormányzat sajátos működési bevételei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</si>
  <si>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</si>
  <si>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</si>
  <si>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</si>
  <si>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</si>
  <si>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</si>
  <si>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Normatív állami hozzájárulás</t>
  </si>
  <si>
    <t>Központosított előirányzat</t>
  </si>
  <si>
    <t>Működésképtelen önkormányzatok tám.</t>
  </si>
  <si>
    <t>Normatív kötött felhasználású támogatás</t>
  </si>
  <si>
    <t>Címzett támogatás</t>
  </si>
  <si>
    <t>Céltámogatás</t>
  </si>
  <si>
    <t>Egyéb központi támogatás</t>
  </si>
  <si>
    <t>NEMLEGES</t>
  </si>
  <si>
    <t>EU támogatás</t>
  </si>
  <si>
    <t>Pénzforgalom nélküli bevételek</t>
  </si>
  <si>
    <t>Kiadások</t>
  </si>
  <si>
    <t>Működési kiadások</t>
  </si>
  <si>
    <t>Felhalmozási célú kiadások</t>
  </si>
  <si>
    <t>Egyéb fejlesztési célú kiadások</t>
  </si>
  <si>
    <t>Általános tartalék</t>
  </si>
  <si>
    <t>Céltartalék</t>
  </si>
  <si>
    <t>Egyéb kiadások</t>
  </si>
  <si>
    <t xml:space="preserve">KIADÁSOK ÖSSZESEN: </t>
  </si>
  <si>
    <t>Létszámkeret /átlagos állományi létszám/ (fő)</t>
  </si>
  <si>
    <t>Önkormányzati támogatás</t>
  </si>
  <si>
    <t>02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</si>
  <si>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</si>
  <si>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</si>
  <si>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</si>
  <si>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</si>
  <si>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</si>
  <si>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</si>
  <si>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ÖSSZESEN:</t>
  </si>
  <si>
    <t>Forgatási célú pénzügyi műveletek egyenlege</t>
  </si>
  <si>
    <t>Tárgyévi helyesbített pénzmaradvány ( 1 ± 2 + 3 - 4-5 )</t>
  </si>
  <si>
    <t>2010. év</t>
  </si>
  <si>
    <t>I. Működési célú bevételek és kiadások mérlege
(Önkormányzati szinten)</t>
  </si>
  <si>
    <t>Önkorm. sajátos működési bevételei</t>
  </si>
  <si>
    <t>Működési célú kölcsön visszatér., igényb.</t>
  </si>
  <si>
    <t>…stb.</t>
  </si>
  <si>
    <t xml:space="preserve">Műk. célú kamatkiadások+hiteltörlesztés </t>
  </si>
  <si>
    <t>Költségvetési bevételek összesen:</t>
  </si>
  <si>
    <t>Költségvetési kiadások összesen:</t>
  </si>
  <si>
    <t>Előző évi műk. célú pénzm. igénybev.</t>
  </si>
  <si>
    <t>Rövid lejáratú hitelek törlesztése</t>
  </si>
  <si>
    <t>Előző évi váll. eredm. igénybev.</t>
  </si>
  <si>
    <t>Likvid hitelek törlesztése</t>
  </si>
  <si>
    <t>Hosszú lejáratú hitelek törlesztése</t>
  </si>
  <si>
    <t>Likvid hitelek felvétele</t>
  </si>
  <si>
    <t>Forg. célú belf. értékpapírok beváltása</t>
  </si>
  <si>
    <t>Forgatási célú értékpapírok vásárlása</t>
  </si>
  <si>
    <t>Forg. célú belf. értékpapírok kibocsátása</t>
  </si>
  <si>
    <t>Bef. célú belföldi értékpap. beváltása</t>
  </si>
  <si>
    <t>Forgatási célú értékpapírok értékesítése</t>
  </si>
  <si>
    <t>Bef. célú értékpapírok vásárlása</t>
  </si>
  <si>
    <t>Bef. célú belföldi értékpap. kibocsátása</t>
  </si>
  <si>
    <t>Bef. célú külföldi értékpapírok beváltása</t>
  </si>
  <si>
    <t>Bef. célú értékpapírok értékesítése</t>
  </si>
  <si>
    <t>Bef. célú külföldi értékpapírok kibocsátása</t>
  </si>
  <si>
    <t>Függő, átfutó, kiegynlítő bevételek</t>
  </si>
  <si>
    <t>Finanszírozási bevételek (16+…+24)</t>
  </si>
  <si>
    <t>Finanszírozási kiadások (14+…+24)</t>
  </si>
  <si>
    <t>ÖSSZES BEVÉTEL (13+14+15+25)</t>
  </si>
  <si>
    <t>ÖSSZES KIADÁS (13+25)</t>
  </si>
  <si>
    <t>Költségvetési hiány:</t>
  </si>
  <si>
    <t>Költségvetési többlet:</t>
  </si>
  <si>
    <t>II. Felhalmozási célú bevételek és kiadások mérlege
(Önkormányzati szinten)</t>
  </si>
  <si>
    <t>Tárgyi eszközök, imm. javak értékesítése</t>
  </si>
  <si>
    <t>Önkormányzatok sajátos felham. bevételei</t>
  </si>
  <si>
    <t>Pénzügyi befektetésekből származó bevétel</t>
  </si>
  <si>
    <t>Felhalm. célú pénzeszközátadás</t>
  </si>
  <si>
    <t>Fejlesztési és vis maior támogatás</t>
  </si>
  <si>
    <t>Közp. előirányzatokból támogatás</t>
  </si>
  <si>
    <t>EU-s támogatásból megvalósuló projekt</t>
  </si>
  <si>
    <t>Átvett pénzeszk. államháztart. kívülről</t>
  </si>
  <si>
    <t>Felhalmozási célú kamatkiadások</t>
  </si>
  <si>
    <t>EU-s támogatásból származó forrás</t>
  </si>
  <si>
    <t>Előző évi felh. célú pénzm. igénybev.</t>
  </si>
  <si>
    <t>Finansírozási célú bev. (13+…+21)</t>
  </si>
  <si>
    <t>Finansírozási célú kiad. (12+...+21)</t>
  </si>
  <si>
    <t>BEVÉTELEK ÖSSZESEN (11+12+22)</t>
  </si>
  <si>
    <t>KIADÁSOK ÖSSZESEN (11+22)</t>
  </si>
  <si>
    <t>Költségvetéso többlet:</t>
  </si>
  <si>
    <t>2009. évi tény</t>
  </si>
  <si>
    <t>2010.évi mód.ei.</t>
  </si>
  <si>
    <t>2010.évi teljesítés</t>
  </si>
  <si>
    <t>Műk.célú pénzeszköz átadás</t>
  </si>
  <si>
    <t>Finansz. Kiadások</t>
  </si>
  <si>
    <t>2009.évi tény</t>
  </si>
  <si>
    <t>2010. évi teljesítés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</si>
  <si>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</si>
  <si>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</si>
  <si>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</si>
  <si>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</si>
  <si>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</si>
  <si>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</si>
  <si>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Polgári védelmi feladatok</t>
  </si>
  <si>
    <t>Települési vízellátás</t>
  </si>
  <si>
    <t>Közvilágítási feladatok</t>
  </si>
  <si>
    <t>Szennyvízelvezetés</t>
  </si>
  <si>
    <t>Települési hulladékkezelés</t>
  </si>
  <si>
    <t>Szociális étkeztetés</t>
  </si>
  <si>
    <t>Önkormányzaton kívüli EU-s projekthez történő hozzájárulás 2010. évi előirányzata és teljesítése</t>
  </si>
  <si>
    <t>Rendszeres szociális segély</t>
  </si>
  <si>
    <t>Eseti segély</t>
  </si>
  <si>
    <t>1.4. Helyi Cigány Kisebbségi Önkormányzat számlája</t>
  </si>
  <si>
    <t>Sor-
szám</t>
  </si>
  <si>
    <t>............................</t>
  </si>
  <si>
    <t>Összesen (1+6)</t>
  </si>
  <si>
    <t xml:space="preserve">Hitel, kölcsön </t>
  </si>
  <si>
    <t xml:space="preserve">Rövid lejáratú </t>
  </si>
  <si>
    <t>Hosszú lejáratú</t>
  </si>
  <si>
    <t>Hitelek, kölcsönök bevételei</t>
  </si>
  <si>
    <t>Értékpapírok bevételei</t>
  </si>
  <si>
    <t>Önkormányzatok sajátos felhalmozási és tőkebevételei</t>
  </si>
  <si>
    <t>Értékpapírok kiadásai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</si>
  <si>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</si>
  <si>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</si>
  <si>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</si>
  <si>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</si>
  <si>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</si>
  <si>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</si>
  <si>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</si>
  <si>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Előző évi vállalkozási eredmény igénybevétele</t>
  </si>
  <si>
    <t>Központosított előirányzatok</t>
  </si>
  <si>
    <t>Működésképtelen önkormányzatok támogatása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</si>
  <si>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</si>
  <si>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</si>
  <si>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</si>
  <si>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</si>
  <si>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</si>
  <si>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Kiegészítő támogatás (egyéb)</t>
  </si>
  <si>
    <t>Kölcsön-
nyújtás
éve</t>
  </si>
  <si>
    <t xml:space="preserve">Lejárat
éve </t>
  </si>
  <si>
    <t>Egyéb folyó kiadások</t>
  </si>
  <si>
    <t>Hitelek kamatai</t>
  </si>
  <si>
    <t>Normatív kötött felhasználású  támogatás</t>
  </si>
  <si>
    <t>Intézményi beruházási kiadások</t>
  </si>
  <si>
    <t>IV.  Hitelek kamatai</t>
  </si>
  <si>
    <t>V. Egyéb kiadások</t>
  </si>
  <si>
    <t>EU-s támogatásból megvalósuló projektek kiadásai</t>
  </si>
  <si>
    <t>Véglegesen átvett pénzeszk.</t>
  </si>
  <si>
    <t>Cél-, címzett támogatás</t>
  </si>
  <si>
    <t>Intézményi beruházás</t>
  </si>
  <si>
    <t>Költségvetési szervek támogatása</t>
  </si>
  <si>
    <t>Normatív hozzájárulások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</si>
  <si>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</si>
  <si>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</si>
  <si>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</si>
  <si>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</si>
  <si>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</si>
  <si>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</si>
  <si>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</si>
  <si>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</si>
  <si>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</si>
  <si>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Tűzoltóság</t>
  </si>
  <si>
    <t xml:space="preserve">Támogatás </t>
  </si>
  <si>
    <t>13/2/c. számú melléklet</t>
  </si>
  <si>
    <t>5.3.</t>
  </si>
  <si>
    <t>6.1.</t>
  </si>
  <si>
    <t>6.2.</t>
  </si>
  <si>
    <t>8.1.</t>
  </si>
  <si>
    <t>8.2.</t>
  </si>
  <si>
    <t>Színházi támogatás</t>
  </si>
  <si>
    <t>Kiegészítő támogatás</t>
  </si>
  <si>
    <t>OEP-től átvett pénzeszköz</t>
  </si>
  <si>
    <t>6.1.1.</t>
  </si>
  <si>
    <t>6.1.2.</t>
  </si>
  <si>
    <t>6.1.3.</t>
  </si>
  <si>
    <t>6.1.4.</t>
  </si>
  <si>
    <t>Elkülönített állami pénzalapoktól átvett pénzeszköz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</si>
  <si>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</si>
  <si>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</si>
  <si>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</si>
  <si>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</si>
  <si>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</si>
  <si>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</si>
  <si>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I. Önkormányzat működési bevételei (2+3)</t>
  </si>
  <si>
    <t>Fejlesztési célú támogatások (5.7.1+…+5.7.4)</t>
  </si>
  <si>
    <t>6.2.1.</t>
  </si>
  <si>
    <t>6.2.2.</t>
  </si>
  <si>
    <t>6.2.3.</t>
  </si>
  <si>
    <t>6.2.4.</t>
  </si>
  <si>
    <t>VI. Finanszírozási bevételek (8.1+8.2)</t>
  </si>
  <si>
    <t>FOLYÓ BEVÉTELEK ÖSSZESEN: (1+4+5+6+7+8)</t>
  </si>
  <si>
    <t>10.2.</t>
  </si>
  <si>
    <t>10.1.</t>
  </si>
  <si>
    <t>Előző évi várható pénzmaradvány igénybevétele (10.1.+10.2)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</si>
  <si>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</si>
  <si>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</si>
  <si>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</si>
  <si>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</si>
  <si>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</si>
  <si>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</si>
  <si>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</si>
  <si>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</si>
  <si>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</si>
  <si>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</si>
  <si>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</si>
  <si>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A helyi adókból biztosított kedvezményeket, mentességeket, adónemenként kell feltüntetni.</t>
  </si>
  <si>
    <t>Társfinanszírozás</t>
  </si>
  <si>
    <t>Kiadások összesen:</t>
  </si>
  <si>
    <t>* Amennyiben több projekt megvalósítása történi egy időben akkor azokat külön-külön, projektenként be kell mutatni!</t>
  </si>
  <si>
    <t>I.   Immateriális javak</t>
  </si>
  <si>
    <t>II.  Tárgyi eszközök</t>
  </si>
  <si>
    <t>VI. Finanszírozási kiadások (6.1+6.2)</t>
  </si>
  <si>
    <t>I/2. Önkormányzat sajátos műk. bevételei (3.1+…+3.4)</t>
  </si>
  <si>
    <t>Cél- címzett támogatás</t>
  </si>
  <si>
    <t>Garancia és kezességvállalásból származó kifizetés</t>
  </si>
  <si>
    <t>Támogatásértékű működési kiadás</t>
  </si>
  <si>
    <t>Felhalmozási célú pénzeszközátadás államháztartáson kívülre</t>
  </si>
  <si>
    <t>Támogatásértékű felhalmozási kiadás</t>
  </si>
  <si>
    <t>6.3.</t>
  </si>
  <si>
    <t>Egyéb kvi szervtől átvett támogatás</t>
  </si>
  <si>
    <t>Működési célú pénzeszköz átvétel államháztartáson kívülről</t>
  </si>
  <si>
    <t>6.4.</t>
  </si>
  <si>
    <t>Felhalmozási célú pénzeszk. átvétel államháztartáson kívülről</t>
  </si>
  <si>
    <t>IV. Véglegesen átvett pénzeszközök (6.1+6.2+6.3+6.4)</t>
  </si>
  <si>
    <t>Egyház</t>
  </si>
  <si>
    <t>Támogatás</t>
  </si>
  <si>
    <t>Támogatásértékű működési bevételek (6.1.1.+…+6.1.4.)</t>
  </si>
  <si>
    <t>Egyéb saját bevétel</t>
  </si>
  <si>
    <t>Általános forgalmi adó-bevételek, visszatérülések</t>
  </si>
  <si>
    <t>Hozam- és kamatbevételek</t>
  </si>
  <si>
    <t>Felhalmozási célú pénzeszközátv. államh. kívülről</t>
  </si>
  <si>
    <t>Támogatások,  kiegészítések</t>
  </si>
  <si>
    <t>Támogatásértékű bevételek</t>
  </si>
  <si>
    <t>Pénzmaradvány átadás</t>
  </si>
  <si>
    <t>1.5</t>
  </si>
  <si>
    <t>2010. évi</t>
  </si>
  <si>
    <t>2009. évi 
tény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</si>
  <si>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</si>
  <si>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</si>
  <si>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</si>
  <si>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</si>
  <si>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</si>
  <si>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</si>
  <si>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</si>
  <si>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2.6.</t>
  </si>
  <si>
    <t>1.12.</t>
  </si>
  <si>
    <t>Működési célú pénzeszközát. államháztartáson kívülre</t>
  </si>
  <si>
    <t>Működési célú pénzeszközát. államháztart. kívülre</t>
  </si>
  <si>
    <t>Támogatásértékű bev.</t>
  </si>
  <si>
    <t>Támogatásértékű műk.kiadás</t>
  </si>
  <si>
    <t>Társadalom- és szociálpol. jutt.</t>
  </si>
  <si>
    <t>I. Folyó (működési) kiadások (1.1+…+1.12)</t>
  </si>
  <si>
    <t>Támogatásértékű felhalmozási bevételek (6.2.1.+…+6.2.4.)</t>
  </si>
  <si>
    <t>4.4.</t>
  </si>
  <si>
    <t>4.5.</t>
  </si>
  <si>
    <t>4.6.</t>
  </si>
  <si>
    <t>4.7.</t>
  </si>
  <si>
    <t>4.7.1.</t>
  </si>
  <si>
    <t>4.7.2.</t>
  </si>
  <si>
    <t>4.7.3.</t>
  </si>
  <si>
    <t>Források</t>
  </si>
  <si>
    <t>Saját erő</t>
  </si>
  <si>
    <t>EU-s forrás</t>
  </si>
  <si>
    <t>Hitel</t>
  </si>
  <si>
    <t>Egyéb forrás</t>
  </si>
  <si>
    <t>Évenkénti üteme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</si>
  <si>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</si>
  <si>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</si>
  <si>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</si>
  <si>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</si>
  <si>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</si>
  <si>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Kiadások, költségek</t>
  </si>
  <si>
    <t>Összes bevétel,
kiadás</t>
  </si>
  <si>
    <t>13=(12/3)</t>
  </si>
  <si>
    <t>12=(10+11)</t>
  </si>
  <si>
    <t>Támogatott neve</t>
  </si>
  <si>
    <t>Támogatási szerződés szerinti bevételek, kiadások</t>
  </si>
  <si>
    <t>Véglegesen átvett pénzeszközök</t>
  </si>
  <si>
    <t>Támogatásértékű működési bevételek</t>
  </si>
  <si>
    <t>Támogatásértékű felhalmozási bevételek</t>
  </si>
  <si>
    <t>Működési célú pénzeszközátvétel</t>
  </si>
  <si>
    <t>Felhalmozási célú pénzeszközátvétel</t>
  </si>
  <si>
    <t xml:space="preserve">Intézményi működési bevételek </t>
  </si>
  <si>
    <t>- egyéb folyó kiadásokból céljellegű kiadás</t>
  </si>
  <si>
    <t>Tám. kölcsön, visszatér. igénybev. értékp. bevét.</t>
  </si>
  <si>
    <t>Műk. célú kölcsön visszatérülés, értékpapír bevétel</t>
  </si>
  <si>
    <t>Felhalm. célú kölcsön visszatérülés, értékpapír bevétel</t>
  </si>
  <si>
    <t>Működési célú pénzmaradvány átadás</t>
  </si>
  <si>
    <t>Felhalmozási célú pénzmaradvány átadás</t>
  </si>
  <si>
    <t>2.7.</t>
  </si>
  <si>
    <t>Ellátottak térítési díjának elengedése</t>
  </si>
  <si>
    <t>Ellátottak kártérítésének elengedése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</si>
  <si>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</si>
  <si>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</si>
  <si>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</si>
  <si>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</si>
  <si>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Egyéb kedvezmény</t>
  </si>
  <si>
    <t>…………..-ból biztosított kedvezmény, mentesség*</t>
  </si>
  <si>
    <t>*</t>
  </si>
  <si>
    <t>Módosított előirányzat</t>
  </si>
  <si>
    <t>Teljesítés</t>
  </si>
  <si>
    <t>Eredeti</t>
  </si>
  <si>
    <t>Módosított</t>
  </si>
  <si>
    <t>előirányzat</t>
  </si>
  <si>
    <t>Garancia- és kezességváll. kiadás</t>
  </si>
  <si>
    <t>7=(4+6)</t>
  </si>
  <si>
    <t>Kötelezettség
jogcíme</t>
  </si>
  <si>
    <t>Kötelezettség- 
vállalás 
éve</t>
  </si>
  <si>
    <t>Kötelezettségek a következő években</t>
  </si>
  <si>
    <t>Működési célú
hiteltörlesztés (tőke+kamat)</t>
  </si>
  <si>
    <t>Felhalmozási célú
hiteltörlesztés (tőke+kamat)</t>
  </si>
  <si>
    <t>Tervezett</t>
  </si>
  <si>
    <t>Tényleges</t>
  </si>
  <si>
    <t>EGYSZERŰSÍTETT PÉNZFORGALMI JELENTÉS</t>
  </si>
  <si>
    <t>Dologi és egyéb folyó  kiadások</t>
  </si>
  <si>
    <t>Ellátottak pénzbeli juttatásai</t>
  </si>
  <si>
    <t>Felhalmozási kiadások</t>
  </si>
  <si>
    <t xml:space="preserve">Kiegyenlítő, függő, átfutó kiadások </t>
  </si>
  <si>
    <t>Önkormányzatok sajátos működési bevétele</t>
  </si>
  <si>
    <t>Felhalmozási és tőke jellegű bevételek</t>
  </si>
  <si>
    <t>Kiegyenlítő, függő, átfutó bevételek</t>
  </si>
  <si>
    <t>Működési célú támogatásértékű kiadások, egyéb támogatások</t>
  </si>
  <si>
    <t>Államháztartáson kívülre végleges működési pénzeszközátadások</t>
  </si>
  <si>
    <t>II. Támogatások, kiegészítések (4.1+…+4.7)</t>
  </si>
  <si>
    <t>III. Felhalmozási és tőkejellegű bevételek (5.1+…5.3)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</si>
  <si>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</si>
  <si>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</si>
  <si>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</si>
  <si>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Hosszú lejáratú hitelek</t>
  </si>
  <si>
    <t>Rövid lejáratú hitelek</t>
  </si>
  <si>
    <t>Tartós hitelviszonyt megtestesítő értékpapírok kiadásai</t>
  </si>
  <si>
    <t>Forgatási célú hitelviszonyt megtestesítő értékpapírok kiadásai</t>
  </si>
  <si>
    <t>Finanszírozási kiadások összesen (14+..+17)</t>
  </si>
  <si>
    <t>Pénzforgalmi kiadások (13+18)</t>
  </si>
  <si>
    <t>Továbbadási (lebonyolítási) célú kiadások</t>
  </si>
  <si>
    <t>Kiadások összesen ( 19+…+22 )</t>
  </si>
  <si>
    <t>V. Tám. kölcs. visszatér. ig.bev., értékp. bev. (7.1+7.2)</t>
  </si>
  <si>
    <t>Fejlesztési és vis major támogatás</t>
  </si>
  <si>
    <t>Beruházás feladatonként</t>
  </si>
  <si>
    <t>Ellátottak térítési díja</t>
  </si>
  <si>
    <t>Működési célú támogatásértékű bevételek, egyéb támogatások</t>
  </si>
  <si>
    <t>Államháztartáson kívülről végleges működési pénzeszközátvételek</t>
  </si>
  <si>
    <t>28-ból: önkormányzatok sajátos felhalmozási és tőkebevételei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</si>
  <si>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</si>
  <si>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</si>
  <si>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</si>
  <si>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</si>
  <si>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Hosszú lejáratú kölcsönök visszatérülése</t>
  </si>
  <si>
    <t>Rövid lejáratú kölcsönök visszatérülése</t>
  </si>
  <si>
    <t>Költségvetési pénzforgalmi bevételek összesen 
(24+..+28+30+31+32+34+35)</t>
  </si>
  <si>
    <t>Hosszú lejáratú hitelek felvétele</t>
  </si>
  <si>
    <t>Rövid lejáratú hitelek felvétele</t>
  </si>
  <si>
    <t>Tartós hitelviszonyt megtestesítő értékpapírok bevételei</t>
  </si>
  <si>
    <t>Forgatási célú hitelviszonyt megtestesítő értékpapírok bevételei</t>
  </si>
  <si>
    <t>Finanszírozási bevételek összesen (37+..+40)</t>
  </si>
  <si>
    <t>Pénzforgalmi bevételek (36+41 )</t>
  </si>
  <si>
    <t>Továbbadási (lebonyolítási) célú bevételek</t>
  </si>
  <si>
    <t>Bevételek összesen ( 42+…+45)</t>
  </si>
  <si>
    <t>Költségvetési bevételek és kiadások különbsége (36+43-13-20) [költségvetési hiány (-), költségvetési többlet (+)]</t>
  </si>
  <si>
    <t>Finanszírozási műveletek eredménye (41-18)</t>
  </si>
  <si>
    <t>Továbbadási (lebonyolítási) célú bevételek és kiadások különbsége (44-21)</t>
  </si>
  <si>
    <t>Aktív és passzív pénzügyi műveletek egyenlege (45-22)</t>
  </si>
  <si>
    <t>EGYSZERŰSÍTETT MÉRLEG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</si>
  <si>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</si>
  <si>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</si>
  <si>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</si>
  <si>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</si>
  <si>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</si>
  <si>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</si>
  <si>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</si>
  <si>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lV.Üzemeltetésre, kezelésre átadott eszközök</t>
  </si>
  <si>
    <t xml:space="preserve">B) FORGÓESZKÖZÖK 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</si>
  <si>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</si>
  <si>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</si>
  <si>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</si>
  <si>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</si>
  <si>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</si>
  <si>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</si>
  <si>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</si>
  <si>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D) SAJÁT TŐKE ÖSSZESEN</t>
  </si>
  <si>
    <t>1. Induló tőke</t>
  </si>
  <si>
    <t>2. Tőkeváltozások</t>
  </si>
  <si>
    <t>3. Értékelési tartalék</t>
  </si>
  <si>
    <t>E) TARTALÉKOK ÖSSZESEN</t>
  </si>
  <si>
    <t>III. Véglegesen átvett pénzeszközök (4.1+..+4.4)</t>
  </si>
  <si>
    <t>- saját erőből központi támogatás</t>
  </si>
  <si>
    <t>- ellátottak pénzbeli juttatásából céljellegű kiadás</t>
  </si>
  <si>
    <t>Igazgatási feladatok</t>
  </si>
  <si>
    <t>13/1/b. számú melléklet</t>
  </si>
  <si>
    <t>Szociális gondoskodás</t>
  </si>
  <si>
    <t>13/1/c. számú melléklet</t>
  </si>
  <si>
    <t>Város- és községgazdálkodás</t>
  </si>
  <si>
    <t>04</t>
  </si>
  <si>
    <t>13/1/d. számú melléklet</t>
  </si>
  <si>
    <t>Művelődési, sport feladatok</t>
  </si>
  <si>
    <t>05</t>
  </si>
  <si>
    <t>Egészségügyi szolgáltatás</t>
  </si>
  <si>
    <t>13/1/e. számú melléklet</t>
  </si>
  <si>
    <t>13/2/a. számú melléklet</t>
  </si>
  <si>
    <t>------------------------</t>
  </si>
  <si>
    <t>------</t>
  </si>
  <si>
    <t>II. Költségvetési szerv</t>
  </si>
  <si>
    <t>13/2/b. számú melléklet</t>
  </si>
  <si>
    <t>03</t>
  </si>
  <si>
    <t>13/3/a. számú melléklet</t>
  </si>
  <si>
    <t>………………. Kisebbségi Önkormányzat</t>
  </si>
  <si>
    <t xml:space="preserve">                     - egyéb hosszú lej. követelésekből a mérlegfordulónapot követő egy éven belül
                        esedékes részletek (195-ből)</t>
  </si>
  <si>
    <r>
      <t xml:space="preserve">   5. Beruházás, felújítás. </t>
    </r>
    <r>
      <rPr>
        <sz val="7"/>
        <rFont val="Times New Roman CE"/>
        <family val="0"/>
      </rPr>
      <t>(1227., 127., 13127., 1317.,  132227.,  132237.,1327., 14227., 14237., 147.)</t>
    </r>
  </si>
  <si>
    <t xml:space="preserve"> D) SAJÁT TŐKE ÖSSZESEN  (63+64+65)</t>
  </si>
  <si>
    <r>
      <t xml:space="preserve">   1. Költségvetési tartalék elszámolása (4211., 4214.) </t>
    </r>
    <r>
      <rPr>
        <b/>
        <sz val="8"/>
        <rFont val="Times New Roman CE"/>
        <family val="1"/>
      </rPr>
      <t>(68+69)</t>
    </r>
  </si>
  <si>
    <t xml:space="preserve">  I. Költségvetési tartalékok összesen (67+70+71+72+73)</t>
  </si>
  <si>
    <r>
      <t xml:space="preserve">   1. Vállalkozási tartalék elszámolása  (4221., 4224.)     </t>
    </r>
    <r>
      <rPr>
        <b/>
        <sz val="8"/>
        <rFont val="Times New Roman CE"/>
        <family val="1"/>
      </rPr>
      <t>(76+77)</t>
    </r>
  </si>
  <si>
    <t>E) TARTALÉKOK ÖSSZESEN (74+81)</t>
  </si>
  <si>
    <t xml:space="preserve"> I. Hosszú lejáratú kötelezettségek összesen   (83+84+85+86+87+88)</t>
  </si>
  <si>
    <t xml:space="preserve"> II. Vállalkozási tartalékok összesen   (75+78+79+80)</t>
  </si>
  <si>
    <r>
      <t xml:space="preserve">   3. Kötelezettségek áruszállításból és szolgáltatásból (szállítók) (441-443.)  </t>
    </r>
    <r>
      <rPr>
        <sz val="8"/>
        <rFont val="Times New Roman CE"/>
        <family val="0"/>
      </rPr>
      <t xml:space="preserve">  (93+94)</t>
    </r>
  </si>
  <si>
    <t xml:space="preserve"> II. Rövid lejáratú kötelezettségek összesen  (90+91+92+95)</t>
  </si>
  <si>
    <t>III. Egyéb passzív pénzügyi elszámolások összesen (114+...+117)</t>
  </si>
  <si>
    <t>F) KÖTELEZETTSÉGEK ÖSSZESEN  (89+113+120)</t>
  </si>
  <si>
    <t>FORRÁSOK ÖSSZESEN   (66+82+121)</t>
  </si>
  <si>
    <t>- működési célú hosszú lej.hitelek köv.évet terhelő törlesztő részletei (43112-ből,43212-ből)</t>
  </si>
  <si>
    <t>F) KÖTELEZETTSÉGEK ÖSSZESEN</t>
  </si>
  <si>
    <t>FORRÁSOK ÖSSZESEN</t>
  </si>
  <si>
    <t>EGYSZERŰSÍTETT PÉNZMARADVÁNY-KIMUTATÁS</t>
  </si>
  <si>
    <t>Záró pénzkészlet</t>
  </si>
  <si>
    <t>Egyéb aktív és passzív pénzügyi elszámolások összevont záróegyenlege (±)</t>
  </si>
  <si>
    <t>Előző év(ek)ben képzett tartalékok maradványa ( - )</t>
  </si>
  <si>
    <t>Vállalkozási tevékenység pénzforgalmi eredménye ( - )</t>
  </si>
  <si>
    <t>Finanszírozásból származó korrekciók ( ± )</t>
  </si>
  <si>
    <t>Pénzmaradványt terhelő elvonások ( ± )</t>
  </si>
  <si>
    <t>A vállalkozási tevékenység eredményéből alaptevékenység ellátására felhasznált összeg</t>
  </si>
  <si>
    <t>Költségvetési pénzmaradványt külön jogszabály alapján módosító tétel ( ± )</t>
  </si>
  <si>
    <t>Módosított pénzmaradvány ( 5 ± 6 ± 7 + 8 ± 9 )</t>
  </si>
  <si>
    <t>A 10. sorból 
   - az egészségbiztosítási alapból folyósított pénzmaradványa</t>
  </si>
  <si>
    <t xml:space="preserve">   - Kötelezettséggel terhelt pénzmaradvány</t>
  </si>
  <si>
    <t xml:space="preserve">   - Szabad pénzmaradvány</t>
  </si>
  <si>
    <t>EGYSZERŰSÍTETT EREDMÉNY-KIMUTATÁS</t>
  </si>
  <si>
    <t>Vállalkozási tevékenység szakfeladaton elszámolt bevételei</t>
  </si>
  <si>
    <t>Vállalkozási tevékenység pénzforgalmi eredménye    ( 1 - 2 )</t>
  </si>
  <si>
    <t>Vállalkozási tevékenységet terhelő értékcsökkenési leírás ( - )</t>
  </si>
  <si>
    <t>Alaptevékenység ellátására felhasznált és felhasználni tervezett eredmény ( ± )</t>
  </si>
  <si>
    <t>Pénzforgalmi eredményt külön jogszabály alapján módosító egyéb tétel ( ± )</t>
  </si>
  <si>
    <t>Vállalkozási tevékenységet terhelő befizetési kötelezettség</t>
  </si>
  <si>
    <t>Tartalékba helyezhető összeg</t>
  </si>
  <si>
    <t>Vállalkozási tevékenység szakfeladaton elszámolt kiadásai  ( - )</t>
  </si>
  <si>
    <t>Ezer forintban!</t>
  </si>
  <si>
    <t>ESZKÖZÖK</t>
  </si>
  <si>
    <t>Sorszám</t>
  </si>
  <si>
    <t xml:space="preserve">Értékpapírok kiadásai </t>
  </si>
  <si>
    <t xml:space="preserve">Domaháza Hagyományőrző Együttes </t>
  </si>
  <si>
    <t xml:space="preserve">Lakossági víztámogatás </t>
  </si>
  <si>
    <t xml:space="preserve">Hitelek kamati </t>
  </si>
  <si>
    <t>Előző év   (nyitó)</t>
  </si>
  <si>
    <t>Tárgyév</t>
  </si>
  <si>
    <t>Változás</t>
  </si>
  <si>
    <t>állományi érték</t>
  </si>
  <si>
    <t>%-a</t>
  </si>
  <si>
    <t>1</t>
  </si>
  <si>
    <t>2</t>
  </si>
  <si>
    <t>3</t>
  </si>
  <si>
    <t>4</t>
  </si>
  <si>
    <t>5</t>
  </si>
  <si>
    <t xml:space="preserve">   1. Alapítás-átszervezés aktivált értéke  (1111., 1121.)</t>
  </si>
  <si>
    <t xml:space="preserve">   2. Kísérleti fejlesztés aktivált értéke  (1112., 1122.)</t>
  </si>
  <si>
    <t xml:space="preserve">   3. Vagyoni értékű jogok (1113., 1123.)</t>
  </si>
  <si>
    <t xml:space="preserve">   4. Szellemi termékek (1114., 1124.)</t>
  </si>
  <si>
    <t>kisértékű eszköz besz.</t>
  </si>
  <si>
    <t>víztámogatás</t>
  </si>
  <si>
    <t xml:space="preserve">NEMLEGES </t>
  </si>
  <si>
    <t xml:space="preserve">   5. Immateriális javakra adott előlegek (1181., 1182.)</t>
  </si>
  <si>
    <t xml:space="preserve">   6. Immateriális javak értékhelyesbítése (119.)</t>
  </si>
  <si>
    <t xml:space="preserve">   1. Ingatlanok és kapcsolódó vagyoni értékű jogok  (121., 122-ből)</t>
  </si>
  <si>
    <t xml:space="preserve">   2. Gépek, berendezések és felszerelések  (1311., 1312-ből)</t>
  </si>
  <si>
    <t xml:space="preserve">   3. Járművek  (1321., 1322-ből)</t>
  </si>
  <si>
    <t xml:space="preserve">   4. Tenyészállatok  (141., 142-ből)</t>
  </si>
  <si>
    <t xml:space="preserve">   6. Beruházásra adott előlegek (128., 1318., 1328., 148. 1598., 1599.)</t>
  </si>
  <si>
    <t xml:space="preserve">   7. Állami készletek, tartalékok (1591., 1592.)</t>
  </si>
  <si>
    <t xml:space="preserve">   8. Tárgyi eszközök értékhelyesbítése (129., 1319., 1329., 149.)</t>
  </si>
  <si>
    <t xml:space="preserve">   1. Egyéb tartós részesedés  (171., 1751.)</t>
  </si>
  <si>
    <t xml:space="preserve">   2. Tartós hitelviszonyt megtestesítő értékpapír (172-174., 1752.)</t>
  </si>
  <si>
    <t xml:space="preserve">   3. Tartósan adott kölcsön  (191-194-ből, 1981-ből)</t>
  </si>
  <si>
    <t xml:space="preserve">   4. Hosszú lejáratú bankbetétek  (178.)</t>
  </si>
  <si>
    <t xml:space="preserve">   5. Egyéb hosszú lejáratú követelések (195-ből, 1982-ből)</t>
  </si>
  <si>
    <t xml:space="preserve">   6. Befektetett pénzügyi eszközök értékhelyesbítése  (179.)</t>
  </si>
  <si>
    <t xml:space="preserve">   1. Üzemeltetésre kezelésre átadott eszközök  (161., 162.)</t>
  </si>
  <si>
    <t xml:space="preserve">   2. Koncesszióba adott eszközök  (163., 164.)</t>
  </si>
  <si>
    <t xml:space="preserve">   3. Vagyonkezelésbe adott eszközök (167., 168.)</t>
  </si>
  <si>
    <t>Felhalmozási célú pénzeszköz átadás</t>
  </si>
  <si>
    <t xml:space="preserve">   4. Vagyonkezelésbe vett eszközök (165., 166.)</t>
  </si>
  <si>
    <t>IV. Üzemeltetésre, kezelésre átadott, koncesszióba adott vagyonkezelésbe vett eszközök (24+…+28)</t>
  </si>
  <si>
    <t xml:space="preserve">   1. Anyagok  (21., 241.)</t>
  </si>
  <si>
    <t xml:space="preserve">   2. Befejezetlen termelés és félkész termékek (253., 263.)</t>
  </si>
  <si>
    <t xml:space="preserve">   3. Növendék-, hízó és egyéb állatok (252., 262.)</t>
  </si>
  <si>
    <t xml:space="preserve">   4. Késztermékek (251., 261.)</t>
  </si>
  <si>
    <t xml:space="preserve">   5/a. Áruk, betétdíjas göngyölegek, közvetített szolgáltatások 
          (22., 231., 232., 234., 242., 243., 244. 246.)</t>
  </si>
  <si>
    <t>Függő, átfutó, kiegyenlítő bevételek</t>
  </si>
  <si>
    <t>Függő, átfutó, kiegyenlítő kiadások</t>
  </si>
  <si>
    <t xml:space="preserve"> KIADÁSOK ÖSSZESEN: (1+2+3+4+5+6+7)</t>
  </si>
  <si>
    <t>BEVÉTELEK ÖSSZESEN: (6+7+8)</t>
  </si>
  <si>
    <t xml:space="preserve"> KIADÁSOK ÖSSZESEN: (1+2+3+4+5)</t>
  </si>
  <si>
    <t>Összesen (1+4+7+9+11)</t>
  </si>
  <si>
    <t xml:space="preserve">   5/b. Követelés fejében átvett eszközök, készletek  (233., 245.)</t>
  </si>
  <si>
    <t xml:space="preserve"> I. Készletek összesen                                                                                       (31+..+36)</t>
  </si>
  <si>
    <t xml:space="preserve">   1. Követelések áruszáll., szolgáltatásból (vevők) (282., 283., 284., 2882., 2883., 2884.)</t>
  </si>
  <si>
    <t xml:space="preserve">   2. Adósok (281., 2881.)</t>
  </si>
  <si>
    <t xml:space="preserve">   3. Rövid lejáratú kölcsönök  (27., 278.)</t>
  </si>
  <si>
    <t xml:space="preserve">   4. Egyéb követelések  (285-287., 2885-2887., 19-ből)</t>
  </si>
  <si>
    <t xml:space="preserve">         Ebből: -  tartósan adott kölcsönökből a mérlegfordulónapot követő egy éven belül 
                         esedékes részlet (191-194-ből, 1981-ből)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</si>
  <si>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</si>
  <si>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</si>
  <si>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0"/>
      </rPr>
      <t>±</t>
    </r>
  </si>
  <si>
    <t>Összesből működési</t>
  </si>
  <si>
    <t>Összesből felhal-mozási</t>
  </si>
  <si>
    <r>
      <t>5=(3</t>
    </r>
    <r>
      <rPr>
        <b/>
        <sz val="8"/>
        <rFont val="Arial"/>
        <family val="0"/>
      </rPr>
      <t>±</t>
    </r>
    <r>
      <rPr>
        <b/>
        <sz val="8"/>
        <rFont val="Times New Roman CE"/>
        <family val="1"/>
      </rPr>
      <t>4)</t>
    </r>
  </si>
  <si>
    <t>II. Támogatások, kiegészítések (2.1+…+2.3)</t>
  </si>
  <si>
    <t xml:space="preserve">                     - támogatási program előlege (2871.)</t>
  </si>
  <si>
    <t xml:space="preserve">                     - támogatási programok szabálytalan kifizetése miatti követelés (2872.)</t>
  </si>
  <si>
    <t xml:space="preserve">                     - garancia- és kezességvállalásból származó követelések (2873.)</t>
  </si>
  <si>
    <t xml:space="preserve"> II. Követelések összesen                                                                        (38+39+40+41)</t>
  </si>
  <si>
    <t xml:space="preserve">   1. Egyéb részesedés (2951., 298-ból)</t>
  </si>
  <si>
    <t xml:space="preserve"> III. Értékpapírok összesen                                                                                  (48+49)</t>
  </si>
  <si>
    <t xml:space="preserve">   1. Pénztárak, csekkek, betétkönyvek  (33.)</t>
  </si>
  <si>
    <t xml:space="preserve">   2. Költségvetési bankszámlák  (34.)</t>
  </si>
  <si>
    <t xml:space="preserve">   3. Elszámolási számlák  (35.)</t>
  </si>
  <si>
    <t xml:space="preserve">   4. Idegen pénzeszközök számlái  (36.)</t>
  </si>
  <si>
    <t xml:space="preserve"> IV. Pénzeszközök összesen                                                                           (51+…+54)</t>
  </si>
  <si>
    <t xml:space="preserve">   1. Költségvetési aktív függő elszámolások (391.)</t>
  </si>
  <si>
    <t xml:space="preserve">   2. Költségvetési aktív átfutó elszámolások (392., 396., 398.)</t>
  </si>
  <si>
    <t xml:space="preserve">   3. Költségvetési aktív kiegyenlítő elszámolások (394.)</t>
  </si>
  <si>
    <t xml:space="preserve">   3. Költségvetésen kívüli aktív pénzügyi elszámolások (399.)</t>
  </si>
  <si>
    <t xml:space="preserve"> V. Egyéb aktív pénzügyi elszámolások összesen                                           (56+...+59)</t>
  </si>
  <si>
    <t>B) FORGÓESZKÖZÖK ÖSSZESEN                                              (37+47+50+55+60)</t>
  </si>
  <si>
    <t>ESZKÖZÖK ÖSSZESEN                                                                                    (30+61)</t>
  </si>
  <si>
    <t xml:space="preserve">   5. Üzemeltetésre, kezelésre átadott konc.adott, vagyonkez.-be vett eszk.értékhely.  (169.)</t>
  </si>
  <si>
    <t xml:space="preserve">   2. Forgatási célú hitelviszonyt megtestesítő értékpapírok (2911., 2921., 2931., 2941., 298-ból)</t>
  </si>
  <si>
    <t>FORRÁSOK</t>
  </si>
  <si>
    <t>Előző év
(nyitó)</t>
  </si>
  <si>
    <t xml:space="preserve">   1. Induló tőke (411.)</t>
  </si>
  <si>
    <t xml:space="preserve">   2. Tőkeváltozások (412.)</t>
  </si>
  <si>
    <t xml:space="preserve">   3. Értékelési tartalék (417.)</t>
  </si>
  <si>
    <t>Hatósági jogkörhöz köthető működési bevétel</t>
  </si>
  <si>
    <t>Központi költségvetéssel szemben fennálló tartozás</t>
  </si>
  <si>
    <t>Elkülönített állami pénzalapokkal szembeni tartozás</t>
  </si>
  <si>
    <t>Hitel, kölcsön állomány december 31-én</t>
  </si>
  <si>
    <t>TB alapokkal szembeni tartozás</t>
  </si>
  <si>
    <t>Tartozásállomány önkormányzatok és intézmények felé</t>
  </si>
  <si>
    <t xml:space="preserve">Adósságállomány 
eszközök szerint </t>
  </si>
  <si>
    <t>91-180 nap közötti</t>
  </si>
  <si>
    <t>181-360 nap közötti</t>
  </si>
  <si>
    <t>I. Belföldi hitelezők</t>
  </si>
  <si>
    <t>Szállítói tartozás</t>
  </si>
  <si>
    <t>Adóhatósággal szembeni tartozások</t>
  </si>
  <si>
    <t>Egyéb adósság</t>
  </si>
  <si>
    <t>1-90 nap közötti</t>
  </si>
  <si>
    <t>360 napon 
túli</t>
  </si>
  <si>
    <t>Összes lejárt tartozás</t>
  </si>
  <si>
    <t>Nem lejárt, lejárt összes tartozás</t>
  </si>
  <si>
    <t>Belföldi összesen:</t>
  </si>
  <si>
    <t>Külföldi összesen:</t>
  </si>
  <si>
    <t>Külföldi szállítók</t>
  </si>
  <si>
    <t>II. Külföldi hitelezők</t>
  </si>
  <si>
    <t>8=(4+…+7)</t>
  </si>
  <si>
    <t>9=(3+8)</t>
  </si>
  <si>
    <t>Adatok: ezer forintban!</t>
  </si>
  <si>
    <t>Bruttó</t>
  </si>
  <si>
    <t xml:space="preserve">Könyv szerinti </t>
  </si>
  <si>
    <t xml:space="preserve">Becsült 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</si>
  <si>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</si>
  <si>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</si>
  <si>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</si>
  <si>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</si>
  <si>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</si>
  <si>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</si>
  <si>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</si>
  <si>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</si>
  <si>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</si>
  <si>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</si>
  <si>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</si>
  <si>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</si>
  <si>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</si>
  <si>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</si>
  <si>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</si>
  <si>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</si>
  <si>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Forgalomképes immateriális javak     (10+11)</t>
  </si>
  <si>
    <t>09.</t>
  </si>
  <si>
    <t xml:space="preserve">       2.1.1. Értékkel nyilvántartott forgalomképes immateriális javak</t>
  </si>
  <si>
    <t xml:space="preserve">       2.1.2. 0-ig leírt forgalomképes immateriális javak</t>
  </si>
  <si>
    <t>3. Immateriális javakra adott előlegek</t>
  </si>
  <si>
    <t>Hitel, kölcsön állomány  2010. dec. 31-én</t>
  </si>
  <si>
    <t>2012. után</t>
  </si>
  <si>
    <r>
      <t>Pénzkészlet 2010. január 1-jén
e</t>
    </r>
    <r>
      <rPr>
        <i/>
        <sz val="10"/>
        <rFont val="Times New Roman CE"/>
        <family val="0"/>
      </rPr>
      <t>bből:</t>
    </r>
  </si>
  <si>
    <r>
      <t>Záró pénzkészlet 2010. december 31-én
e</t>
    </r>
    <r>
      <rPr>
        <i/>
        <sz val="10"/>
        <rFont val="Times New Roman CE"/>
        <family val="0"/>
      </rPr>
      <t>bből:</t>
    </r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</si>
  <si>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</si>
  <si>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</si>
  <si>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</si>
  <si>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</si>
  <si>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</si>
  <si>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</si>
  <si>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</si>
  <si>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</si>
  <si>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</si>
  <si>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</si>
  <si>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</si>
  <si>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</si>
  <si>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</si>
  <si>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</si>
  <si>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</si>
  <si>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30.</t>
  </si>
  <si>
    <t>1.1.5. Árvízvédelmi töltések, belvízcsatornák    (32+33)</t>
  </si>
  <si>
    <t>31.</t>
  </si>
  <si>
    <t>1.1.5.1.  Értékkel nyilvántartott árvízvédelmi töltések, belvízcsatornák</t>
  </si>
  <si>
    <t>32.</t>
  </si>
  <si>
    <t>1.1.5.2.  0-ig leírt árvízvédelmi töltések, belvízcsatornák</t>
  </si>
  <si>
    <t>33.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</si>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</sst>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48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6"/>
      <name val="Times New Roman CE"/>
      <family val="1"/>
    </font>
    <font>
      <sz val="8"/>
      <name val="Times New Roman"/>
      <family val="1"/>
    </font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2"/>
    </font>
    <font>
      <sz val="14"/>
      <name val="Times New Roman CE"/>
      <family val="1"/>
    </font>
    <font>
      <sz val="14"/>
      <name val="Arial CE"/>
      <family val="0"/>
    </font>
    <font>
      <sz val="12"/>
      <name val="Times New Roman"/>
      <family val="0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0"/>
    </font>
    <font>
      <b/>
      <sz val="9"/>
      <name val="Times New Roman"/>
      <family val="1"/>
    </font>
    <font>
      <b/>
      <sz val="9"/>
      <name val="Arial"/>
      <family val="0"/>
    </font>
    <font>
      <b/>
      <sz val="8"/>
      <name val="Arial"/>
      <family val="0"/>
    </font>
    <font>
      <sz val="7"/>
      <name val="Times New Roman CE"/>
      <family val="0"/>
    </font>
    <font>
      <b/>
      <sz val="11"/>
      <name val="Times New Roman"/>
      <family val="1"/>
    </font>
    <font>
      <b/>
      <sz val="12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2"/>
      <color indexed="10"/>
      <name val="Times New Roman"/>
      <family val="1"/>
    </font>
    <font>
      <sz val="10"/>
      <name val="Wingdings"/>
      <family val="0"/>
    </font>
    <font>
      <b/>
      <u val="single"/>
      <sz val="8"/>
      <name val="Times New Roman CE"/>
      <family val="1"/>
    </font>
    <font>
      <u val="single"/>
      <sz val="8"/>
      <name val="Times New Roman CE"/>
      <family val="1"/>
    </font>
    <font>
      <b/>
      <i/>
      <u val="single"/>
      <sz val="8"/>
      <name val="Times New Roman CE"/>
      <family val="1"/>
    </font>
    <font>
      <u val="single"/>
      <sz val="10"/>
      <name val="Times New Roman CE"/>
      <family val="0"/>
    </font>
    <font>
      <b/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lightHorizontal"/>
    </fill>
    <fill>
      <patternFill patternType="solid">
        <fgColor indexed="65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2">
    <xf numFmtId="0" fontId="0" fillId="0" borderId="0" xfId="0" applyAlignment="1">
      <alignment/>
    </xf>
    <xf numFmtId="0" fontId="0" fillId="0" borderId="0" xfId="19" applyFont="1" applyFill="1">
      <alignment/>
      <protection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19" applyFont="1" applyFill="1" applyBorder="1" applyAlignment="1" applyProtection="1">
      <alignment horizontal="center" vertical="center" wrapText="1"/>
      <protection/>
    </xf>
    <xf numFmtId="0" fontId="7" fillId="0" borderId="0" xfId="19" applyFont="1" applyFill="1" applyBorder="1" applyAlignment="1" applyProtection="1">
      <alignment vertical="center" wrapText="1"/>
      <protection/>
    </xf>
    <xf numFmtId="0" fontId="3" fillId="0" borderId="0" xfId="19" applyFont="1" applyFill="1" applyProtection="1">
      <alignment/>
      <protection/>
    </xf>
    <xf numFmtId="164" fontId="7" fillId="0" borderId="1" xfId="19" applyNumberFormat="1" applyFont="1" applyFill="1" applyBorder="1" applyAlignment="1" applyProtection="1">
      <alignment horizontal="centerContinuous" vertical="center"/>
      <protection/>
    </xf>
    <xf numFmtId="0" fontId="17" fillId="0" borderId="2" xfId="19" applyFont="1" applyFill="1" applyBorder="1" applyAlignment="1" applyProtection="1">
      <alignment horizontal="left" vertical="center" wrapText="1" indent="1"/>
      <protection/>
    </xf>
    <xf numFmtId="0" fontId="17" fillId="0" borderId="3" xfId="19" applyFont="1" applyFill="1" applyBorder="1" applyAlignment="1" applyProtection="1">
      <alignment horizontal="left" vertical="center" wrapText="1" indent="1"/>
      <protection/>
    </xf>
    <xf numFmtId="164" fontId="17" fillId="0" borderId="3" xfId="19" applyNumberFormat="1" applyFont="1" applyFill="1" applyBorder="1" applyAlignment="1" applyProtection="1">
      <alignment horizontal="right" vertical="center" wrapText="1"/>
      <protection locked="0"/>
    </xf>
    <xf numFmtId="164" fontId="17" fillId="0" borderId="3" xfId="19" applyNumberFormat="1" applyFont="1" applyFill="1" applyBorder="1" applyAlignment="1" applyProtection="1">
      <alignment vertical="center" wrapText="1"/>
      <protection locked="0"/>
    </xf>
    <xf numFmtId="164" fontId="17" fillId="0" borderId="4" xfId="19" applyNumberFormat="1" applyFont="1" applyFill="1" applyBorder="1" applyAlignment="1" applyProtection="1">
      <alignment vertical="center" wrapText="1"/>
      <protection locked="0"/>
    </xf>
    <xf numFmtId="0" fontId="17" fillId="0" borderId="5" xfId="19" applyFont="1" applyFill="1" applyBorder="1" applyAlignment="1" applyProtection="1">
      <alignment horizontal="left" vertical="center" wrapText="1" indent="1"/>
      <protection/>
    </xf>
    <xf numFmtId="0" fontId="17" fillId="0" borderId="6" xfId="19" applyFont="1" applyFill="1" applyBorder="1" applyAlignment="1" applyProtection="1">
      <alignment horizontal="left" vertical="center" wrapText="1" indent="1"/>
      <protection/>
    </xf>
    <xf numFmtId="164" fontId="17" fillId="0" borderId="6" xfId="19" applyNumberFormat="1" applyFont="1" applyFill="1" applyBorder="1" applyAlignment="1" applyProtection="1">
      <alignment vertical="center" wrapText="1"/>
      <protection locked="0"/>
    </xf>
    <xf numFmtId="164" fontId="17" fillId="0" borderId="7" xfId="19" applyNumberFormat="1" applyFont="1" applyFill="1" applyBorder="1" applyAlignment="1" applyProtection="1">
      <alignment vertical="center" wrapText="1"/>
      <protection locked="0"/>
    </xf>
    <xf numFmtId="0" fontId="17" fillId="0" borderId="0" xfId="19" applyFont="1" applyFill="1" applyAlignment="1" applyProtection="1">
      <alignment horizontal="left" indent="1"/>
      <protection/>
    </xf>
    <xf numFmtId="164" fontId="17" fillId="0" borderId="8" xfId="19" applyNumberFormat="1" applyFont="1" applyFill="1" applyBorder="1" applyAlignment="1" applyProtection="1">
      <alignment vertical="center" wrapText="1"/>
      <protection locked="0"/>
    </xf>
    <xf numFmtId="164" fontId="17" fillId="0" borderId="9" xfId="19" applyNumberFormat="1" applyFont="1" applyFill="1" applyBorder="1" applyAlignment="1" applyProtection="1">
      <alignment vertical="center" wrapText="1"/>
      <protection locked="0"/>
    </xf>
    <xf numFmtId="0" fontId="18" fillId="0" borderId="3" xfId="19" applyFont="1" applyFill="1" applyBorder="1" applyAlignment="1" applyProtection="1">
      <alignment horizontal="left" vertical="center" wrapText="1" indent="1"/>
      <protection/>
    </xf>
    <xf numFmtId="0" fontId="17" fillId="0" borderId="10" xfId="19" applyFont="1" applyFill="1" applyBorder="1" applyAlignment="1" applyProtection="1">
      <alignment horizontal="left" vertical="center" wrapText="1" indent="1"/>
      <protection/>
    </xf>
    <xf numFmtId="164" fontId="17" fillId="0" borderId="10" xfId="19" applyNumberFormat="1" applyFont="1" applyFill="1" applyBorder="1" applyAlignment="1" applyProtection="1">
      <alignment horizontal="right" vertical="center" wrapText="1"/>
      <protection locked="0"/>
    </xf>
    <xf numFmtId="164" fontId="17" fillId="0" borderId="10" xfId="19" applyNumberFormat="1" applyFont="1" applyFill="1" applyBorder="1" applyAlignment="1" applyProtection="1">
      <alignment vertical="center" wrapText="1"/>
      <protection locked="0"/>
    </xf>
    <xf numFmtId="164" fontId="17" fillId="0" borderId="11" xfId="19" applyNumberFormat="1" applyFont="1" applyFill="1" applyBorder="1" applyAlignment="1" applyProtection="1">
      <alignment vertical="center" wrapText="1"/>
      <protection locked="0"/>
    </xf>
    <xf numFmtId="0" fontId="17" fillId="0" borderId="12" xfId="19" applyFont="1" applyFill="1" applyBorder="1" applyAlignment="1" applyProtection="1">
      <alignment horizontal="left" vertical="center" wrapText="1" indent="1"/>
      <protection/>
    </xf>
    <xf numFmtId="0" fontId="17" fillId="0" borderId="8" xfId="19" applyFont="1" applyFill="1" applyBorder="1" applyAlignment="1" applyProtection="1">
      <alignment horizontal="left" vertical="center" wrapText="1" indent="1"/>
      <protection/>
    </xf>
    <xf numFmtId="164" fontId="17" fillId="0" borderId="13" xfId="19" applyNumberFormat="1" applyFont="1" applyFill="1" applyBorder="1" applyAlignment="1" applyProtection="1">
      <alignment horizontal="right" vertical="center" wrapText="1"/>
      <protection locked="0"/>
    </xf>
    <xf numFmtId="164" fontId="17" fillId="0" borderId="14" xfId="19" applyNumberFormat="1" applyFont="1" applyFill="1" applyBorder="1" applyAlignment="1" applyProtection="1">
      <alignment horizontal="right" vertical="center" wrapText="1"/>
      <protection locked="0"/>
    </xf>
    <xf numFmtId="164" fontId="17" fillId="0" borderId="2" xfId="19" applyNumberFormat="1" applyFont="1" applyFill="1" applyBorder="1" applyAlignment="1" applyProtection="1">
      <alignment horizontal="right" vertical="center" wrapText="1"/>
      <protection locked="0"/>
    </xf>
    <xf numFmtId="164" fontId="17" fillId="0" borderId="15" xfId="19" applyNumberFormat="1" applyFont="1" applyFill="1" applyBorder="1" applyAlignment="1" applyProtection="1">
      <alignment horizontal="right" vertical="center" wrapText="1"/>
      <protection locked="0"/>
    </xf>
    <xf numFmtId="164" fontId="17" fillId="0" borderId="4" xfId="19" applyNumberFormat="1" applyFont="1" applyFill="1" applyBorder="1" applyAlignment="1" applyProtection="1">
      <alignment horizontal="right" vertical="center" wrapText="1"/>
      <protection locked="0"/>
    </xf>
    <xf numFmtId="164" fontId="17" fillId="0" borderId="16" xfId="19" applyNumberFormat="1" applyFont="1" applyFill="1" applyBorder="1" applyAlignment="1" applyProtection="1">
      <alignment horizontal="right" vertical="center" wrapText="1"/>
      <protection locked="0"/>
    </xf>
    <xf numFmtId="164" fontId="17" fillId="0" borderId="6" xfId="19" applyNumberFormat="1" applyFont="1" applyFill="1" applyBorder="1" applyAlignment="1" applyProtection="1">
      <alignment horizontal="right" vertical="center" wrapText="1"/>
      <protection locked="0"/>
    </xf>
    <xf numFmtId="164" fontId="17" fillId="0" borderId="7" xfId="19" applyNumberFormat="1" applyFont="1" applyFill="1" applyBorder="1" applyAlignment="1" applyProtection="1">
      <alignment horizontal="right" vertical="center" wrapText="1"/>
      <protection locked="0"/>
    </xf>
    <xf numFmtId="164" fontId="17" fillId="0" borderId="8" xfId="19" applyNumberFormat="1" applyFont="1" applyFill="1" applyBorder="1" applyAlignment="1" applyProtection="1">
      <alignment horizontal="right" vertical="center" wrapText="1"/>
      <protection locked="0"/>
    </xf>
    <xf numFmtId="164" fontId="17" fillId="0" borderId="9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4" xfId="19" applyNumberFormat="1" applyFont="1" applyFill="1" applyBorder="1" applyAlignment="1" applyProtection="1">
      <alignment horizontal="right" vertical="center" wrapText="1"/>
      <protection locked="0"/>
    </xf>
    <xf numFmtId="164" fontId="17" fillId="0" borderId="11" xfId="19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19" applyFont="1" applyFill="1" applyBorder="1" applyAlignment="1" applyProtection="1">
      <alignment horizontal="left" vertical="center" wrapText="1" indent="1"/>
      <protection/>
    </xf>
    <xf numFmtId="0" fontId="17" fillId="0" borderId="13" xfId="19" applyFont="1" applyFill="1" applyBorder="1" applyAlignment="1" applyProtection="1">
      <alignment horizontal="left" vertical="center" wrapText="1" indent="1"/>
      <protection/>
    </xf>
    <xf numFmtId="0" fontId="15" fillId="0" borderId="17" xfId="19" applyFont="1" applyFill="1" applyBorder="1" applyAlignment="1" applyProtection="1">
      <alignment horizontal="left" vertical="center" wrapText="1" indent="1"/>
      <protection/>
    </xf>
    <xf numFmtId="164" fontId="15" fillId="0" borderId="18" xfId="19" applyNumberFormat="1" applyFont="1" applyFill="1" applyBorder="1" applyAlignment="1" applyProtection="1">
      <alignment horizontal="right" vertical="center" wrapText="1"/>
      <protection locked="0"/>
    </xf>
    <xf numFmtId="0" fontId="18" fillId="0" borderId="2" xfId="19" applyFont="1" applyFill="1" applyBorder="1" applyAlignment="1" applyProtection="1">
      <alignment horizontal="left" vertical="center" wrapText="1" indent="1"/>
      <protection/>
    </xf>
    <xf numFmtId="164" fontId="18" fillId="0" borderId="15" xfId="19" applyNumberFormat="1" applyFont="1" applyFill="1" applyBorder="1" applyAlignment="1" applyProtection="1">
      <alignment horizontal="right" vertical="center" wrapText="1"/>
      <protection locked="0"/>
    </xf>
    <xf numFmtId="0" fontId="17" fillId="0" borderId="2" xfId="19" applyFont="1" applyFill="1" applyBorder="1" applyAlignment="1" applyProtection="1">
      <alignment horizontal="left" vertical="center" wrapText="1" indent="2"/>
      <protection/>
    </xf>
    <xf numFmtId="0" fontId="17" fillId="0" borderId="3" xfId="19" applyFont="1" applyFill="1" applyBorder="1" applyAlignment="1" applyProtection="1">
      <alignment horizontal="left" vertical="center" wrapText="1" indent="2"/>
      <protection/>
    </xf>
    <xf numFmtId="0" fontId="17" fillId="0" borderId="8" xfId="19" applyFont="1" applyFill="1" applyBorder="1" applyAlignment="1" applyProtection="1">
      <alignment horizontal="left" vertical="center" wrapText="1" indent="2"/>
      <protection/>
    </xf>
    <xf numFmtId="0" fontId="17" fillId="0" borderId="3" xfId="19" applyFont="1" applyFill="1" applyBorder="1" applyAlignment="1" applyProtection="1">
      <alignment horizontal="left" indent="1"/>
      <protection/>
    </xf>
    <xf numFmtId="0" fontId="18" fillId="0" borderId="6" xfId="19" applyFont="1" applyFill="1" applyBorder="1" applyAlignment="1" applyProtection="1">
      <alignment horizontal="left" vertical="center" wrapText="1" indent="1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Continuous" vertical="center" wrapText="1"/>
    </xf>
    <xf numFmtId="0" fontId="8" fillId="0" borderId="12" xfId="0" applyFont="1" applyFill="1" applyBorder="1" applyAlignment="1">
      <alignment horizontal="centerContinuous" vertical="center" wrapText="1"/>
    </xf>
    <xf numFmtId="0" fontId="8" fillId="0" borderId="19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164" fontId="17" fillId="0" borderId="4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7" fillId="0" borderId="27" xfId="0" applyFont="1" applyFill="1" applyBorder="1" applyAlignment="1">
      <alignment horizontal="center" vertical="center" wrapText="1"/>
    </xf>
    <xf numFmtId="164" fontId="17" fillId="0" borderId="9" xfId="0" applyNumberFormat="1" applyFont="1" applyFill="1" applyBorder="1" applyAlignment="1" applyProtection="1">
      <alignment vertical="center" wrapText="1"/>
      <protection locked="0"/>
    </xf>
    <xf numFmtId="0" fontId="17" fillId="0" borderId="28" xfId="0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 applyProtection="1">
      <alignment vertical="center" wrapText="1"/>
      <protection locked="0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right" vertical="center" wrapText="1" indent="2"/>
    </xf>
    <xf numFmtId="0" fontId="4" fillId="0" borderId="25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Fill="1" applyAlignment="1">
      <alignment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164" fontId="15" fillId="0" borderId="34" xfId="0" applyNumberFormat="1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164" fontId="19" fillId="0" borderId="16" xfId="0" applyNumberFormat="1" applyFont="1" applyFill="1" applyBorder="1" applyAlignment="1" applyProtection="1">
      <alignment vertical="center" wrapText="1"/>
      <protection locked="0"/>
    </xf>
    <xf numFmtId="0" fontId="17" fillId="0" borderId="33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left" vertical="center" wrapText="1" indent="1"/>
    </xf>
    <xf numFmtId="164" fontId="17" fillId="0" borderId="34" xfId="0" applyNumberFormat="1" applyFont="1" applyFill="1" applyBorder="1" applyAlignment="1">
      <alignment vertical="center" wrapText="1"/>
    </xf>
    <xf numFmtId="164" fontId="15" fillId="0" borderId="25" xfId="0" applyNumberFormat="1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 indent="1"/>
    </xf>
    <xf numFmtId="0" fontId="15" fillId="0" borderId="5" xfId="0" applyFont="1" applyFill="1" applyBorder="1" applyAlignment="1">
      <alignment vertical="center" wrapText="1"/>
    </xf>
    <xf numFmtId="0" fontId="17" fillId="0" borderId="36" xfId="19" applyFont="1" applyFill="1" applyBorder="1" applyAlignment="1" applyProtection="1">
      <alignment horizontal="left" vertical="center" wrapText="1" indent="1"/>
      <protection/>
    </xf>
    <xf numFmtId="0" fontId="8" fillId="0" borderId="37" xfId="0" applyFont="1" applyFill="1" applyBorder="1" applyAlignment="1">
      <alignment horizontal="center" vertical="center" wrapText="1"/>
    </xf>
    <xf numFmtId="0" fontId="23" fillId="0" borderId="0" xfId="20" applyFont="1" applyFill="1">
      <alignment/>
      <protection/>
    </xf>
    <xf numFmtId="0" fontId="25" fillId="0" borderId="0" xfId="20" applyFont="1" applyFill="1" applyAlignment="1">
      <alignment vertical="center"/>
      <protection/>
    </xf>
    <xf numFmtId="0" fontId="3" fillId="0" borderId="0" xfId="20" applyFont="1" applyFill="1" applyAlignment="1">
      <alignment horizontal="centerContinuous" vertical="center"/>
      <protection/>
    </xf>
    <xf numFmtId="0" fontId="24" fillId="0" borderId="0" xfId="20" applyFont="1" applyFill="1" applyAlignment="1">
      <alignment vertical="center"/>
      <protection/>
    </xf>
    <xf numFmtId="0" fontId="26" fillId="0" borderId="0" xfId="20" applyFont="1" applyFill="1" applyAlignment="1">
      <alignment vertical="center"/>
      <protection/>
    </xf>
    <xf numFmtId="0" fontId="24" fillId="0" borderId="0" xfId="20" applyFont="1" applyFill="1" applyAlignment="1">
      <alignment vertical="center"/>
      <protection/>
    </xf>
    <xf numFmtId="0" fontId="26" fillId="0" borderId="0" xfId="20" applyFont="1" applyFill="1" applyAlignment="1">
      <alignment vertical="center"/>
      <protection/>
    </xf>
    <xf numFmtId="0" fontId="0" fillId="0" borderId="0" xfId="20" applyFont="1" applyFill="1">
      <alignment/>
      <protection/>
    </xf>
    <xf numFmtId="37" fontId="15" fillId="0" borderId="38" xfId="20" applyNumberFormat="1" applyFont="1" applyFill="1" applyBorder="1" applyAlignment="1">
      <alignment horizontal="left" vertical="center" indent="1"/>
      <protection/>
    </xf>
    <xf numFmtId="0" fontId="15" fillId="0" borderId="17" xfId="20" applyFont="1" applyFill="1" applyBorder="1" applyAlignment="1">
      <alignment horizontal="left" vertical="center" indent="1"/>
      <protection/>
    </xf>
    <xf numFmtId="37" fontId="17" fillId="0" borderId="39" xfId="20" applyNumberFormat="1" applyFont="1" applyFill="1" applyBorder="1" applyAlignment="1">
      <alignment horizontal="left" indent="1"/>
      <protection/>
    </xf>
    <xf numFmtId="0" fontId="17" fillId="0" borderId="10" xfId="20" applyFont="1" applyFill="1" applyBorder="1" applyAlignment="1">
      <alignment horizontal="left" indent="3"/>
      <protection/>
    </xf>
    <xf numFmtId="37" fontId="17" fillId="0" borderId="40" xfId="20" applyNumberFormat="1" applyFont="1" applyFill="1" applyBorder="1" applyAlignment="1">
      <alignment horizontal="left" indent="1"/>
      <protection/>
    </xf>
    <xf numFmtId="0" fontId="17" fillId="0" borderId="3" xfId="20" applyFont="1" applyFill="1" applyBorder="1" applyAlignment="1">
      <alignment horizontal="left" indent="3"/>
      <protection/>
    </xf>
    <xf numFmtId="37" fontId="17" fillId="0" borderId="40" xfId="20" applyNumberFormat="1" applyFont="1" applyFill="1" applyBorder="1" applyAlignment="1">
      <alignment horizontal="left" wrapText="1" indent="1"/>
      <protection/>
    </xf>
    <xf numFmtId="0" fontId="15" fillId="0" borderId="38" xfId="20" applyFont="1" applyFill="1" applyBorder="1" applyAlignment="1">
      <alignment horizontal="left" vertical="center" indent="1"/>
      <protection/>
    </xf>
    <xf numFmtId="0" fontId="15" fillId="0" borderId="17" xfId="20" applyFont="1" applyFill="1" applyBorder="1" applyAlignment="1" quotePrefix="1">
      <alignment horizontal="left" vertical="center" indent="1"/>
      <protection/>
    </xf>
    <xf numFmtId="0" fontId="17" fillId="0" borderId="40" xfId="20" applyFont="1" applyFill="1" applyBorder="1" applyAlignment="1">
      <alignment horizontal="left" indent="1"/>
      <protection/>
    </xf>
    <xf numFmtId="0" fontId="17" fillId="0" borderId="41" xfId="20" applyFont="1" applyFill="1" applyBorder="1" applyAlignment="1">
      <alignment horizontal="left" indent="1"/>
      <protection/>
    </xf>
    <xf numFmtId="0" fontId="17" fillId="0" borderId="2" xfId="20" applyFont="1" applyFill="1" applyBorder="1" applyAlignment="1">
      <alignment horizontal="left" indent="3"/>
      <protection/>
    </xf>
    <xf numFmtId="0" fontId="15" fillId="0" borderId="42" xfId="20" applyFont="1" applyFill="1" applyBorder="1" applyAlignment="1">
      <alignment horizontal="left" vertical="center" indent="1"/>
      <protection/>
    </xf>
    <xf numFmtId="172" fontId="17" fillId="0" borderId="28" xfId="20" applyNumberFormat="1" applyFont="1" applyFill="1" applyBorder="1" applyAlignment="1">
      <alignment horizontal="center" vertical="center"/>
      <protection/>
    </xf>
    <xf numFmtId="172" fontId="17" fillId="0" borderId="26" xfId="20" applyNumberFormat="1" applyFont="1" applyFill="1" applyBorder="1" applyAlignment="1">
      <alignment horizontal="center" vertical="center"/>
      <protection/>
    </xf>
    <xf numFmtId="0" fontId="17" fillId="0" borderId="3" xfId="20" applyFont="1" applyFill="1" applyBorder="1" applyAlignment="1">
      <alignment horizontal="left" vertical="center" wrapText="1"/>
      <protection/>
    </xf>
    <xf numFmtId="172" fontId="17" fillId="0" borderId="27" xfId="20" applyNumberFormat="1" applyFont="1" applyFill="1" applyBorder="1" applyAlignment="1">
      <alignment horizontal="center" vertical="center"/>
      <protection/>
    </xf>
    <xf numFmtId="172" fontId="15" fillId="0" borderId="25" xfId="20" applyNumberFormat="1" applyFont="1" applyFill="1" applyBorder="1" applyAlignment="1">
      <alignment horizontal="center" vertical="center"/>
      <protection/>
    </xf>
    <xf numFmtId="0" fontId="17" fillId="0" borderId="3" xfId="20" applyFont="1" applyFill="1" applyBorder="1" applyAlignment="1" quotePrefix="1">
      <alignment horizontal="left" vertical="center" wrapText="1"/>
      <protection/>
    </xf>
    <xf numFmtId="0" fontId="27" fillId="0" borderId="0" xfId="20" applyFont="1" applyFill="1">
      <alignment/>
      <protection/>
    </xf>
    <xf numFmtId="0" fontId="15" fillId="0" borderId="17" xfId="20" applyFont="1" applyFill="1" applyBorder="1" applyAlignment="1" quotePrefix="1">
      <alignment horizontal="left" vertical="center" wrapText="1" indent="1"/>
      <protection/>
    </xf>
    <xf numFmtId="0" fontId="3" fillId="0" borderId="0" xfId="20" applyFont="1" applyFill="1">
      <alignment/>
      <protection/>
    </xf>
    <xf numFmtId="0" fontId="15" fillId="0" borderId="3" xfId="20" applyFont="1" applyFill="1" applyBorder="1" applyAlignment="1" quotePrefix="1">
      <alignment horizontal="left"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8" fillId="0" borderId="27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horizontal="left" vertical="center" wrapText="1"/>
      <protection/>
    </xf>
    <xf numFmtId="172" fontId="17" fillId="0" borderId="3" xfId="0" applyNumberFormat="1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vertical="center" wrapText="1"/>
      <protection/>
    </xf>
    <xf numFmtId="172" fontId="17" fillId="0" borderId="36" xfId="0" applyNumberFormat="1" applyFont="1" applyFill="1" applyBorder="1" applyAlignment="1" applyProtection="1">
      <alignment horizontal="center" vertical="center"/>
      <protection/>
    </xf>
    <xf numFmtId="172" fontId="17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left" vertical="center" wrapText="1"/>
      <protection/>
    </xf>
    <xf numFmtId="172" fontId="17" fillId="0" borderId="43" xfId="0" applyNumberFormat="1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 applyProtection="1">
      <alignment vertical="center" wrapText="1"/>
      <protection/>
    </xf>
    <xf numFmtId="172" fontId="17" fillId="0" borderId="44" xfId="0" applyNumberFormat="1" applyFont="1" applyFill="1" applyBorder="1" applyAlignment="1" applyProtection="1">
      <alignment horizontal="center" vertical="center"/>
      <protection/>
    </xf>
    <xf numFmtId="0" fontId="17" fillId="0" borderId="28" xfId="0" applyFont="1" applyFill="1" applyBorder="1" applyAlignment="1" applyProtection="1">
      <alignment vertical="center" wrapText="1"/>
      <protection/>
    </xf>
    <xf numFmtId="172" fontId="17" fillId="0" borderId="6" xfId="0" applyNumberFormat="1" applyFont="1" applyFill="1" applyBorder="1" applyAlignment="1" applyProtection="1">
      <alignment horizontal="center" vertical="center"/>
      <protection/>
    </xf>
    <xf numFmtId="172" fontId="17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 applyProtection="1">
      <alignment vertical="center" wrapText="1"/>
      <protection/>
    </xf>
    <xf numFmtId="0" fontId="15" fillId="0" borderId="32" xfId="0" applyFont="1" applyFill="1" applyBorder="1" applyAlignment="1" applyProtection="1">
      <alignment horizontal="left" vertical="center" wrapText="1"/>
      <protection/>
    </xf>
    <xf numFmtId="172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27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7" fillId="0" borderId="28" xfId="0" applyFont="1" applyFill="1" applyBorder="1" applyAlignment="1" applyProtection="1">
      <alignment horizontal="left" vertical="center" wrapText="1"/>
      <protection/>
    </xf>
    <xf numFmtId="172" fontId="17" fillId="0" borderId="45" xfId="0" applyNumberFormat="1" applyFont="1" applyFill="1" applyBorder="1" applyAlignment="1" applyProtection="1">
      <alignment horizontal="center" vertical="center"/>
      <protection/>
    </xf>
    <xf numFmtId="0" fontId="17" fillId="0" borderId="26" xfId="0" applyFont="1" applyFill="1" applyBorder="1" applyAlignment="1" applyProtection="1">
      <alignment horizontal="left" vertical="center" wrapText="1" indent="4"/>
      <protection/>
    </xf>
    <xf numFmtId="0" fontId="15" fillId="0" borderId="25" xfId="19" applyFont="1" applyFill="1" applyBorder="1" applyAlignment="1" applyProtection="1">
      <alignment horizontal="center" vertical="center" wrapText="1"/>
      <protection/>
    </xf>
    <xf numFmtId="0" fontId="15" fillId="0" borderId="17" xfId="19" applyFont="1" applyFill="1" applyBorder="1" applyAlignment="1" applyProtection="1">
      <alignment horizontal="center" vertical="center" wrapText="1"/>
      <protection/>
    </xf>
    <xf numFmtId="0" fontId="15" fillId="0" borderId="18" xfId="19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right" vertical="center" wrapText="1"/>
    </xf>
    <xf numFmtId="49" fontId="15" fillId="0" borderId="32" xfId="21" applyNumberFormat="1" applyFont="1" applyFill="1" applyBorder="1" applyAlignment="1" applyProtection="1">
      <alignment horizontal="center" vertical="center" wrapText="1"/>
      <protection/>
    </xf>
    <xf numFmtId="49" fontId="15" fillId="0" borderId="13" xfId="21" applyNumberFormat="1" applyFont="1" applyFill="1" applyBorder="1" applyAlignment="1" applyProtection="1">
      <alignment horizontal="center" vertical="center"/>
      <protection/>
    </xf>
    <xf numFmtId="0" fontId="17" fillId="0" borderId="28" xfId="21" applyFont="1" applyFill="1" applyBorder="1" applyAlignment="1" applyProtection="1">
      <alignment horizontal="left" vertical="center" wrapText="1"/>
      <protection/>
    </xf>
    <xf numFmtId="172" fontId="17" fillId="0" borderId="6" xfId="21" applyNumberFormat="1" applyFont="1" applyFill="1" applyBorder="1" applyAlignment="1" applyProtection="1">
      <alignment horizontal="center" vertical="center"/>
      <protection/>
    </xf>
    <xf numFmtId="0" fontId="17" fillId="0" borderId="26" xfId="21" applyFont="1" applyFill="1" applyBorder="1" applyAlignment="1" applyProtection="1">
      <alignment horizontal="left" vertical="center" wrapText="1"/>
      <protection/>
    </xf>
    <xf numFmtId="172" fontId="17" fillId="0" borderId="3" xfId="21" applyNumberFormat="1" applyFont="1" applyFill="1" applyBorder="1" applyAlignment="1" applyProtection="1">
      <alignment horizontal="center" vertical="center"/>
      <protection/>
    </xf>
    <xf numFmtId="0" fontId="17" fillId="0" borderId="26" xfId="21" applyFont="1" applyFill="1" applyBorder="1" applyAlignment="1" applyProtection="1">
      <alignment horizontal="left" vertical="center" wrapText="1" indent="2"/>
      <protection/>
    </xf>
    <xf numFmtId="0" fontId="17" fillId="0" borderId="26" xfId="21" applyFont="1" applyFill="1" applyBorder="1" applyAlignment="1" applyProtection="1">
      <alignment horizontal="left" vertical="center" indent="2"/>
      <protection locked="0"/>
    </xf>
    <xf numFmtId="0" fontId="19" fillId="0" borderId="26" xfId="21" applyFont="1" applyFill="1" applyBorder="1" applyAlignment="1" applyProtection="1">
      <alignment horizontal="left" vertical="center" wrapText="1"/>
      <protection/>
    </xf>
    <xf numFmtId="0" fontId="16" fillId="0" borderId="17" xfId="21" applyFont="1" applyFill="1" applyBorder="1" applyAlignment="1" applyProtection="1">
      <alignment horizontal="center" vertical="center" textRotation="90"/>
      <protection/>
    </xf>
    <xf numFmtId="0" fontId="15" fillId="0" borderId="35" xfId="0" applyFont="1" applyFill="1" applyBorder="1" applyAlignment="1">
      <alignment horizontal="right" vertical="center" wrapText="1" indent="1"/>
    </xf>
    <xf numFmtId="0" fontId="19" fillId="0" borderId="17" xfId="0" applyFont="1" applyFill="1" applyBorder="1" applyAlignment="1">
      <alignment horizontal="right" vertical="center" wrapText="1" indent="2"/>
    </xf>
    <xf numFmtId="0" fontId="17" fillId="0" borderId="2" xfId="0" applyFont="1" applyFill="1" applyBorder="1" applyAlignment="1">
      <alignment horizontal="right" vertical="center" wrapText="1" indent="2"/>
    </xf>
    <xf numFmtId="0" fontId="17" fillId="0" borderId="8" xfId="0" applyFont="1" applyFill="1" applyBorder="1" applyAlignment="1">
      <alignment horizontal="right" vertical="center" wrapText="1" indent="2"/>
    </xf>
    <xf numFmtId="0" fontId="17" fillId="0" borderId="6" xfId="0" applyFont="1" applyFill="1" applyBorder="1" applyAlignment="1">
      <alignment horizontal="right" vertical="center" wrapText="1" indent="2"/>
    </xf>
    <xf numFmtId="0" fontId="17" fillId="0" borderId="17" xfId="0" applyFont="1" applyFill="1" applyBorder="1" applyAlignment="1">
      <alignment horizontal="right" vertical="center" wrapText="1" indent="2"/>
    </xf>
    <xf numFmtId="0" fontId="17" fillId="0" borderId="13" xfId="0" applyFont="1" applyFill="1" applyBorder="1" applyAlignment="1">
      <alignment horizontal="right" vertical="center" wrapText="1" indent="2"/>
    </xf>
    <xf numFmtId="0" fontId="15" fillId="0" borderId="17" xfId="0" applyFont="1" applyFill="1" applyBorder="1" applyAlignment="1">
      <alignment horizontal="right" vertical="center" wrapText="1" indent="2"/>
    </xf>
    <xf numFmtId="0" fontId="19" fillId="0" borderId="5" xfId="0" applyFont="1" applyFill="1" applyBorder="1" applyAlignment="1">
      <alignment horizontal="right" vertical="center" wrapText="1" indent="2"/>
    </xf>
    <xf numFmtId="0" fontId="17" fillId="0" borderId="29" xfId="0" applyFont="1" applyFill="1" applyBorder="1" applyAlignment="1">
      <alignment horizontal="right" vertical="center" wrapText="1" indent="2"/>
    </xf>
    <xf numFmtId="0" fontId="15" fillId="0" borderId="29" xfId="0" applyFont="1" applyFill="1" applyBorder="1" applyAlignment="1">
      <alignment horizontal="right" vertical="center" wrapText="1" indent="2"/>
    </xf>
    <xf numFmtId="0" fontId="8" fillId="0" borderId="29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 applyProtection="1">
      <alignment horizontal="right" vertical="center" wrapText="1"/>
      <protection locked="0"/>
    </xf>
    <xf numFmtId="0" fontId="17" fillId="0" borderId="43" xfId="0" applyFont="1" applyFill="1" applyBorder="1" applyAlignment="1" applyProtection="1">
      <alignment horizontal="right" vertical="center" wrapText="1"/>
      <protection locked="0"/>
    </xf>
    <xf numFmtId="0" fontId="17" fillId="0" borderId="45" xfId="0" applyFont="1" applyFill="1" applyBorder="1" applyAlignment="1" applyProtection="1">
      <alignment horizontal="right" vertical="center" wrapText="1"/>
      <protection locked="0"/>
    </xf>
    <xf numFmtId="0" fontId="17" fillId="0" borderId="46" xfId="0" applyFont="1" applyFill="1" applyBorder="1" applyAlignment="1" applyProtection="1">
      <alignment horizontal="right" vertical="center" wrapText="1"/>
      <protection locked="0"/>
    </xf>
    <xf numFmtId="0" fontId="19" fillId="0" borderId="47" xfId="0" applyFont="1" applyFill="1" applyBorder="1" applyAlignment="1" applyProtection="1">
      <alignment horizontal="right" vertical="center" wrapText="1"/>
      <protection locked="0"/>
    </xf>
    <xf numFmtId="0" fontId="17" fillId="0" borderId="48" xfId="19" applyFont="1" applyFill="1" applyBorder="1" applyAlignment="1" applyProtection="1">
      <alignment horizontal="right" vertical="center" wrapText="1"/>
      <protection locked="0"/>
    </xf>
    <xf numFmtId="49" fontId="18" fillId="0" borderId="48" xfId="19" applyNumberFormat="1" applyFont="1" applyFill="1" applyBorder="1" applyAlignment="1" applyProtection="1">
      <alignment horizontal="right" vertical="center" wrapText="1"/>
      <protection locked="0"/>
    </xf>
    <xf numFmtId="0" fontId="17" fillId="0" borderId="36" xfId="19" applyFont="1" applyFill="1" applyBorder="1" applyAlignment="1" applyProtection="1">
      <alignment horizontal="right" vertical="center" wrapText="1"/>
      <protection locked="0"/>
    </xf>
    <xf numFmtId="0" fontId="17" fillId="0" borderId="43" xfId="19" applyFont="1" applyFill="1" applyBorder="1" applyAlignment="1" applyProtection="1">
      <alignment horizontal="right" vertical="center" wrapText="1"/>
      <protection locked="0"/>
    </xf>
    <xf numFmtId="0" fontId="17" fillId="0" borderId="3" xfId="19" applyFont="1" applyFill="1" applyBorder="1" applyAlignment="1" applyProtection="1">
      <alignment horizontal="right" vertical="center" wrapText="1"/>
      <protection locked="0"/>
    </xf>
    <xf numFmtId="0" fontId="17" fillId="0" borderId="43" xfId="19" applyFont="1" applyFill="1" applyBorder="1" applyAlignment="1" applyProtection="1">
      <alignment horizontal="right"/>
      <protection locked="0"/>
    </xf>
    <xf numFmtId="0" fontId="18" fillId="0" borderId="3" xfId="19" applyFont="1" applyFill="1" applyBorder="1" applyAlignment="1" applyProtection="1">
      <alignment horizontal="right" vertical="center" wrapText="1"/>
      <protection locked="0"/>
    </xf>
    <xf numFmtId="0" fontId="17" fillId="0" borderId="3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7" fillId="0" borderId="10" xfId="19" applyFont="1" applyFill="1" applyBorder="1" applyAlignment="1" applyProtection="1">
      <alignment horizontal="left" vertical="center" wrapText="1"/>
      <protection/>
    </xf>
    <xf numFmtId="49" fontId="18" fillId="0" borderId="6" xfId="19" applyNumberFormat="1" applyFont="1" applyFill="1" applyBorder="1" applyAlignment="1" applyProtection="1" quotePrefix="1">
      <alignment horizontal="left" vertical="center" wrapText="1"/>
      <protection/>
    </xf>
    <xf numFmtId="0" fontId="17" fillId="0" borderId="3" xfId="19" applyFont="1" applyFill="1" applyBorder="1" applyAlignment="1" applyProtection="1">
      <alignment horizontal="left" vertical="center" wrapText="1"/>
      <protection/>
    </xf>
    <xf numFmtId="0" fontId="17" fillId="0" borderId="49" xfId="19" applyFont="1" applyFill="1" applyBorder="1" applyAlignment="1" applyProtection="1">
      <alignment horizontal="left" vertical="center" wrapText="1"/>
      <protection/>
    </xf>
    <xf numFmtId="0" fontId="17" fillId="0" borderId="0" xfId="19" applyFont="1" applyFill="1" applyBorder="1" applyAlignment="1" applyProtection="1">
      <alignment horizontal="left" vertical="center" wrapText="1"/>
      <protection/>
    </xf>
    <xf numFmtId="0" fontId="17" fillId="0" borderId="3" xfId="19" applyFont="1" applyFill="1" applyBorder="1" applyAlignment="1" applyProtection="1">
      <alignment horizontal="left"/>
      <protection/>
    </xf>
    <xf numFmtId="0" fontId="18" fillId="0" borderId="8" xfId="19" applyFont="1" applyFill="1" applyBorder="1" applyAlignment="1" applyProtection="1" quotePrefix="1">
      <alignment horizontal="left" vertical="center" wrapText="1"/>
      <protection/>
    </xf>
    <xf numFmtId="0" fontId="17" fillId="0" borderId="8" xfId="19" applyFont="1" applyFill="1" applyBorder="1" applyAlignment="1" applyProtection="1">
      <alignment horizontal="left" vertical="center" wrapText="1"/>
      <protection/>
    </xf>
    <xf numFmtId="0" fontId="17" fillId="0" borderId="13" xfId="19" applyFont="1" applyFill="1" applyBorder="1" applyAlignment="1" applyProtection="1">
      <alignment horizontal="left" vertical="center" wrapText="1"/>
      <protection/>
    </xf>
    <xf numFmtId="0" fontId="8" fillId="0" borderId="50" xfId="20" applyFont="1" applyFill="1" applyBorder="1" applyAlignment="1">
      <alignment horizontal="left" vertical="center" indent="1"/>
      <protection/>
    </xf>
    <xf numFmtId="0" fontId="8" fillId="0" borderId="17" xfId="20" applyFont="1" applyFill="1" applyBorder="1" applyAlignment="1">
      <alignment horizontal="left" vertical="center" indent="1"/>
      <protection/>
    </xf>
    <xf numFmtId="0" fontId="17" fillId="0" borderId="27" xfId="0" applyFont="1" applyFill="1" applyBorder="1" applyAlignment="1" applyProtection="1">
      <alignment vertical="center" wrapText="1"/>
      <protection/>
    </xf>
    <xf numFmtId="0" fontId="18" fillId="0" borderId="25" xfId="0" applyFont="1" applyFill="1" applyBorder="1" applyAlignment="1" applyProtection="1">
      <alignment vertical="center" wrapText="1"/>
      <protection/>
    </xf>
    <xf numFmtId="172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27" xfId="0" applyFont="1" applyFill="1" applyBorder="1" applyAlignment="1" applyProtection="1">
      <alignment horizontal="left" vertical="center" wrapText="1" indent="4"/>
      <protection/>
    </xf>
    <xf numFmtId="0" fontId="17" fillId="0" borderId="26" xfId="0" applyFont="1" applyFill="1" applyBorder="1" applyAlignment="1" applyProtection="1" quotePrefix="1">
      <alignment horizontal="left" vertical="center" wrapText="1" indent="5"/>
      <protection/>
    </xf>
    <xf numFmtId="164" fontId="15" fillId="0" borderId="35" xfId="0" applyNumberFormat="1" applyFont="1" applyFill="1" applyBorder="1" applyAlignment="1">
      <alignment horizontal="left" vertical="center" wrapText="1" indent="1"/>
    </xf>
    <xf numFmtId="0" fontId="17" fillId="0" borderId="6" xfId="19" applyFont="1" applyFill="1" applyBorder="1" applyAlignment="1" applyProtection="1">
      <alignment horizontal="left" vertical="center" wrapText="1" indent="1"/>
      <protection/>
    </xf>
    <xf numFmtId="0" fontId="17" fillId="0" borderId="3" xfId="19" applyFont="1" applyFill="1" applyBorder="1" applyAlignment="1" applyProtection="1">
      <alignment horizontal="left" vertical="center" wrapText="1" indent="1"/>
      <protection/>
    </xf>
    <xf numFmtId="0" fontId="17" fillId="0" borderId="2" xfId="19" applyFont="1" applyFill="1" applyBorder="1" applyAlignment="1" applyProtection="1">
      <alignment horizontal="left" vertical="center" wrapText="1" indent="1"/>
      <protection/>
    </xf>
    <xf numFmtId="164" fontId="17" fillId="0" borderId="3" xfId="19" applyNumberFormat="1" applyFont="1" applyFill="1" applyBorder="1" applyAlignment="1" applyProtection="1">
      <alignment horizontal="right" vertical="center" wrapText="1"/>
      <protection locked="0"/>
    </xf>
    <xf numFmtId="164" fontId="17" fillId="0" borderId="4" xfId="19" applyNumberFormat="1" applyFont="1" applyFill="1" applyBorder="1" applyAlignment="1" applyProtection="1">
      <alignment horizontal="right" vertical="center" wrapText="1"/>
      <protection locked="0"/>
    </xf>
    <xf numFmtId="164" fontId="17" fillId="0" borderId="2" xfId="19" applyNumberFormat="1" applyFont="1" applyFill="1" applyBorder="1" applyAlignment="1" applyProtection="1">
      <alignment horizontal="right" vertical="center" wrapText="1"/>
      <protection locked="0"/>
    </xf>
    <xf numFmtId="164" fontId="17" fillId="0" borderId="15" xfId="19" applyNumberFormat="1" applyFont="1" applyFill="1" applyBorder="1" applyAlignment="1" applyProtection="1">
      <alignment horizontal="right" vertical="center" wrapText="1"/>
      <protection locked="0"/>
    </xf>
    <xf numFmtId="0" fontId="15" fillId="0" borderId="17" xfId="19" applyFont="1" applyFill="1" applyBorder="1" applyAlignment="1" applyProtection="1">
      <alignment vertical="center" wrapText="1"/>
      <protection/>
    </xf>
    <xf numFmtId="164" fontId="15" fillId="0" borderId="17" xfId="19" applyNumberFormat="1" applyFont="1" applyFill="1" applyBorder="1" applyAlignment="1" applyProtection="1">
      <alignment vertical="center" wrapText="1"/>
      <protection locked="0"/>
    </xf>
    <xf numFmtId="164" fontId="15" fillId="0" borderId="18" xfId="19" applyNumberFormat="1" applyFont="1" applyFill="1" applyBorder="1" applyAlignment="1" applyProtection="1">
      <alignment vertical="center" wrapText="1"/>
      <protection locked="0"/>
    </xf>
    <xf numFmtId="0" fontId="17" fillId="0" borderId="10" xfId="19" applyFont="1" applyFill="1" applyBorder="1" applyAlignment="1" applyProtection="1">
      <alignment horizontal="right" vertical="center" wrapText="1"/>
      <protection locked="0"/>
    </xf>
    <xf numFmtId="0" fontId="17" fillId="0" borderId="8" xfId="19" applyFont="1" applyFill="1" applyBorder="1" applyAlignment="1" applyProtection="1">
      <alignment horizontal="right" vertical="center" wrapText="1"/>
      <protection locked="0"/>
    </xf>
    <xf numFmtId="0" fontId="17" fillId="0" borderId="51" xfId="19" applyFont="1" applyFill="1" applyBorder="1" applyAlignment="1" applyProtection="1">
      <alignment horizontal="right" vertical="center" wrapText="1"/>
      <protection locked="0"/>
    </xf>
    <xf numFmtId="0" fontId="17" fillId="0" borderId="13" xfId="19" applyFont="1" applyFill="1" applyBorder="1" applyAlignment="1" applyProtection="1">
      <alignment horizontal="right" vertical="center" wrapText="1"/>
      <protection locked="0"/>
    </xf>
    <xf numFmtId="164" fontId="17" fillId="0" borderId="6" xfId="19" applyNumberFormat="1" applyFont="1" applyFill="1" applyBorder="1" applyAlignment="1" applyProtection="1">
      <alignment horizontal="right" vertical="center" wrapText="1"/>
      <protection locked="0"/>
    </xf>
    <xf numFmtId="164" fontId="17" fillId="0" borderId="7" xfId="19" applyNumberFormat="1" applyFont="1" applyFill="1" applyBorder="1" applyAlignment="1" applyProtection="1">
      <alignment horizontal="right" vertical="center" wrapText="1"/>
      <protection locked="0"/>
    </xf>
    <xf numFmtId="164" fontId="15" fillId="0" borderId="52" xfId="19" applyNumberFormat="1" applyFont="1" applyFill="1" applyBorder="1" applyAlignment="1" applyProtection="1">
      <alignment horizontal="right" vertical="center" wrapText="1"/>
      <protection locked="0"/>
    </xf>
    <xf numFmtId="164" fontId="15" fillId="0" borderId="53" xfId="19" applyNumberFormat="1" applyFont="1" applyFill="1" applyBorder="1" applyAlignment="1" applyProtection="1">
      <alignment horizontal="right" vertical="center" wrapText="1"/>
      <protection locked="0"/>
    </xf>
    <xf numFmtId="0" fontId="19" fillId="0" borderId="44" xfId="0" applyFont="1" applyFill="1" applyBorder="1" applyAlignment="1" applyProtection="1">
      <alignment horizontal="right" vertical="center" wrapText="1"/>
      <protection locked="0"/>
    </xf>
    <xf numFmtId="164" fontId="19" fillId="0" borderId="18" xfId="0" applyNumberFormat="1" applyFont="1" applyFill="1" applyBorder="1" applyAlignment="1" applyProtection="1">
      <alignment vertical="center" wrapText="1"/>
      <protection locked="0"/>
    </xf>
    <xf numFmtId="172" fontId="17" fillId="0" borderId="26" xfId="20" applyNumberFormat="1" applyFont="1" applyFill="1" applyBorder="1" applyAlignment="1">
      <alignment horizontal="center" vertical="center" wrapText="1"/>
      <protection/>
    </xf>
    <xf numFmtId="172" fontId="15" fillId="0" borderId="26" xfId="20" applyNumberFormat="1" applyFont="1" applyFill="1" applyBorder="1" applyAlignment="1">
      <alignment horizontal="center" vertical="center" wrapText="1"/>
      <protection/>
    </xf>
    <xf numFmtId="172" fontId="15" fillId="0" borderId="32" xfId="20" applyNumberFormat="1" applyFont="1" applyFill="1" applyBorder="1" applyAlignment="1">
      <alignment horizontal="center" vertical="center" wrapText="1"/>
      <protection/>
    </xf>
    <xf numFmtId="0" fontId="15" fillId="0" borderId="13" xfId="20" applyFont="1" applyFill="1" applyBorder="1" applyAlignment="1" quotePrefix="1">
      <alignment horizontal="left" vertical="center" wrapText="1"/>
      <protection/>
    </xf>
    <xf numFmtId="49" fontId="17" fillId="0" borderId="54" xfId="19" applyNumberFormat="1" applyFont="1" applyFill="1" applyBorder="1" applyAlignment="1" applyProtection="1">
      <alignment horizontal="left" vertical="center" wrapText="1" indent="1"/>
      <protection/>
    </xf>
    <xf numFmtId="49" fontId="17" fillId="0" borderId="26" xfId="19" applyNumberFormat="1" applyFont="1" applyFill="1" applyBorder="1" applyAlignment="1" applyProtection="1">
      <alignment horizontal="left" vertical="center" wrapText="1" indent="1"/>
      <protection/>
    </xf>
    <xf numFmtId="49" fontId="17" fillId="0" borderId="31" xfId="19" applyNumberFormat="1" applyFont="1" applyFill="1" applyBorder="1" applyAlignment="1" applyProtection="1">
      <alignment horizontal="left" vertical="center" wrapText="1" indent="1"/>
      <protection/>
    </xf>
    <xf numFmtId="49" fontId="17" fillId="0" borderId="32" xfId="19" applyNumberFormat="1" applyFont="1" applyFill="1" applyBorder="1" applyAlignment="1" applyProtection="1">
      <alignment horizontal="left" vertical="center" wrapText="1" indent="1"/>
      <protection/>
    </xf>
    <xf numFmtId="49" fontId="17" fillId="0" borderId="28" xfId="19" applyNumberFormat="1" applyFont="1" applyFill="1" applyBorder="1" applyAlignment="1" applyProtection="1">
      <alignment horizontal="left" vertical="center" wrapText="1" indent="1"/>
      <protection/>
    </xf>
    <xf numFmtId="49" fontId="17" fillId="0" borderId="27" xfId="19" applyNumberFormat="1" applyFont="1" applyFill="1" applyBorder="1" applyAlignment="1" applyProtection="1">
      <alignment horizontal="left" vertical="center" wrapText="1" indent="1"/>
      <protection/>
    </xf>
    <xf numFmtId="0" fontId="15" fillId="0" borderId="25" xfId="19" applyFont="1" applyFill="1" applyBorder="1" applyAlignment="1" applyProtection="1">
      <alignment horizontal="left" vertical="center" wrapText="1" indent="1"/>
      <protection/>
    </xf>
    <xf numFmtId="49" fontId="15" fillId="0" borderId="25" xfId="19" applyNumberFormat="1" applyFont="1" applyFill="1" applyBorder="1" applyAlignment="1" applyProtection="1">
      <alignment horizontal="left" vertical="center" wrapText="1" indent="1"/>
      <protection/>
    </xf>
    <xf numFmtId="0" fontId="15" fillId="0" borderId="55" xfId="19" applyFont="1" applyFill="1" applyBorder="1" applyAlignment="1" applyProtection="1">
      <alignment horizontal="left" vertical="center" wrapText="1" indent="1"/>
      <protection/>
    </xf>
    <xf numFmtId="49" fontId="17" fillId="0" borderId="35" xfId="19" applyNumberFormat="1" applyFont="1" applyFill="1" applyBorder="1" applyAlignment="1" applyProtection="1">
      <alignment horizontal="left" vertical="center" wrapText="1" indent="1"/>
      <protection/>
    </xf>
    <xf numFmtId="0" fontId="17" fillId="0" borderId="11" xfId="0" applyFont="1" applyFill="1" applyBorder="1" applyAlignment="1" applyProtection="1">
      <alignment horizontal="right" vertical="center" wrapText="1"/>
      <protection locked="0"/>
    </xf>
    <xf numFmtId="164" fontId="7" fillId="0" borderId="0" xfId="19" applyNumberFormat="1" applyFont="1" applyFill="1" applyBorder="1" applyAlignment="1" applyProtection="1">
      <alignment horizontal="centerContinuous" vertical="center"/>
      <protection/>
    </xf>
    <xf numFmtId="0" fontId="3" fillId="0" borderId="0" xfId="19" applyFill="1">
      <alignment/>
      <protection/>
    </xf>
    <xf numFmtId="0" fontId="17" fillId="0" borderId="0" xfId="19" applyFont="1" applyFill="1">
      <alignment/>
      <protection/>
    </xf>
    <xf numFmtId="0" fontId="15" fillId="0" borderId="52" xfId="19" applyFont="1" applyFill="1" applyBorder="1" applyAlignment="1" applyProtection="1">
      <alignment horizontal="left" vertical="center" wrapText="1" indent="1"/>
      <protection/>
    </xf>
    <xf numFmtId="164" fontId="15" fillId="0" borderId="53" xfId="19" applyNumberFormat="1" applyFont="1" applyFill="1" applyBorder="1" applyAlignment="1" applyProtection="1">
      <alignment horizontal="right" vertical="center" wrapText="1"/>
      <protection/>
    </xf>
    <xf numFmtId="164" fontId="15" fillId="0" borderId="18" xfId="19" applyNumberFormat="1" applyFont="1" applyFill="1" applyBorder="1" applyAlignment="1" applyProtection="1">
      <alignment horizontal="right" vertical="center" wrapText="1"/>
      <protection/>
    </xf>
    <xf numFmtId="164" fontId="15" fillId="0" borderId="17" xfId="19" applyNumberFormat="1" applyFont="1" applyFill="1" applyBorder="1" applyAlignment="1" applyProtection="1">
      <alignment horizontal="right" vertical="center" wrapText="1"/>
      <protection/>
    </xf>
    <xf numFmtId="164" fontId="18" fillId="0" borderId="4" xfId="19" applyNumberFormat="1" applyFont="1" applyFill="1" applyBorder="1" applyAlignment="1" applyProtection="1">
      <alignment horizontal="right" vertical="center" wrapText="1"/>
      <protection/>
    </xf>
    <xf numFmtId="164" fontId="18" fillId="0" borderId="7" xfId="19" applyNumberFormat="1" applyFont="1" applyFill="1" applyBorder="1" applyAlignment="1" applyProtection="1">
      <alignment horizontal="right" vertical="center" wrapText="1"/>
      <protection/>
    </xf>
    <xf numFmtId="0" fontId="40" fillId="0" borderId="0" xfId="19" applyFont="1" applyFill="1">
      <alignment/>
      <protection/>
    </xf>
    <xf numFmtId="164" fontId="17" fillId="0" borderId="18" xfId="19" applyNumberFormat="1" applyFont="1" applyFill="1" applyBorder="1" applyAlignment="1" applyProtection="1">
      <alignment horizontal="right" vertical="center" wrapText="1"/>
      <protection/>
    </xf>
    <xf numFmtId="0" fontId="39" fillId="0" borderId="0" xfId="19" applyFont="1" applyFill="1">
      <alignment/>
      <protection/>
    </xf>
    <xf numFmtId="0" fontId="19" fillId="0" borderId="17" xfId="19" applyFont="1" applyFill="1" applyBorder="1" applyAlignment="1" applyProtection="1">
      <alignment horizontal="left" vertical="center" wrapText="1" indent="1"/>
      <protection/>
    </xf>
    <xf numFmtId="0" fontId="15" fillId="0" borderId="52" xfId="19" applyFont="1" applyFill="1" applyBorder="1" applyAlignment="1" applyProtection="1">
      <alignment vertical="center" wrapText="1"/>
      <protection/>
    </xf>
    <xf numFmtId="164" fontId="15" fillId="0" borderId="52" xfId="19" applyNumberFormat="1" applyFont="1" applyFill="1" applyBorder="1" applyAlignment="1" applyProtection="1">
      <alignment vertical="center" wrapText="1"/>
      <protection/>
    </xf>
    <xf numFmtId="164" fontId="15" fillId="0" borderId="53" xfId="19" applyNumberFormat="1" applyFont="1" applyFill="1" applyBorder="1" applyAlignment="1" applyProtection="1">
      <alignment vertical="center" wrapText="1"/>
      <protection/>
    </xf>
    <xf numFmtId="0" fontId="17" fillId="0" borderId="8" xfId="19" applyFont="1" applyFill="1" applyBorder="1" applyAlignment="1" applyProtection="1">
      <alignment horizontal="right"/>
      <protection locked="0"/>
    </xf>
    <xf numFmtId="164" fontId="15" fillId="0" borderId="17" xfId="19" applyNumberFormat="1" applyFont="1" applyFill="1" applyBorder="1" applyAlignment="1" applyProtection="1">
      <alignment vertical="center" wrapText="1"/>
      <protection/>
    </xf>
    <xf numFmtId="164" fontId="15" fillId="0" borderId="18" xfId="19" applyNumberFormat="1" applyFont="1" applyFill="1" applyBorder="1" applyAlignment="1" applyProtection="1">
      <alignment vertical="center" wrapText="1"/>
      <protection/>
    </xf>
    <xf numFmtId="0" fontId="3" fillId="0" borderId="0" xfId="19" applyFont="1" applyFill="1">
      <alignment/>
      <protection/>
    </xf>
    <xf numFmtId="164" fontId="7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8" fillId="0" borderId="25" xfId="0" applyNumberFormat="1" applyFont="1" applyFill="1" applyBorder="1" applyAlignment="1">
      <alignment horizontal="centerContinuous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applyNumberFormat="1" applyFont="1" applyFill="1" applyBorder="1" applyAlignment="1" applyProtection="1">
      <alignment vertical="center" wrapText="1"/>
      <protection locked="0"/>
    </xf>
    <xf numFmtId="164" fontId="17" fillId="0" borderId="43" xfId="0" applyNumberFormat="1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>
      <alignment vertical="center" wrapText="1"/>
    </xf>
    <xf numFmtId="164" fontId="15" fillId="0" borderId="17" xfId="0" applyNumberFormat="1" applyFont="1" applyFill="1" applyBorder="1" applyAlignment="1">
      <alignment vertical="center" wrapText="1"/>
    </xf>
    <xf numFmtId="164" fontId="15" fillId="0" borderId="18" xfId="0" applyNumberFormat="1" applyFont="1" applyFill="1" applyBorder="1" applyAlignment="1">
      <alignment vertical="center" wrapText="1"/>
    </xf>
    <xf numFmtId="164" fontId="19" fillId="0" borderId="17" xfId="19" applyNumberFormat="1" applyFont="1" applyFill="1" applyBorder="1" applyAlignment="1" applyProtection="1">
      <alignment horizontal="right" vertical="center" wrapText="1"/>
      <protection/>
    </xf>
    <xf numFmtId="164" fontId="19" fillId="0" borderId="18" xfId="19" applyNumberFormat="1" applyFont="1" applyFill="1" applyBorder="1" applyAlignment="1" applyProtection="1">
      <alignment horizontal="right" vertical="center" wrapText="1"/>
      <protection/>
    </xf>
    <xf numFmtId="0" fontId="15" fillId="0" borderId="17" xfId="19" applyFont="1" applyFill="1" applyBorder="1" applyAlignment="1" applyProtection="1">
      <alignment horizontal="left" vertical="center" wrapText="1" indent="1"/>
      <protection/>
    </xf>
    <xf numFmtId="164" fontId="15" fillId="0" borderId="17" xfId="19" applyNumberFormat="1" applyFont="1" applyFill="1" applyBorder="1" applyAlignment="1" applyProtection="1">
      <alignment horizontal="right" vertical="center" wrapText="1"/>
      <protection/>
    </xf>
    <xf numFmtId="164" fontId="15" fillId="0" borderId="18" xfId="19" applyNumberFormat="1" applyFont="1" applyFill="1" applyBorder="1" applyAlignment="1" applyProtection="1">
      <alignment horizontal="right" vertical="center" wrapText="1"/>
      <protection/>
    </xf>
    <xf numFmtId="0" fontId="15" fillId="0" borderId="17" xfId="0" applyFont="1" applyFill="1" applyBorder="1" applyAlignment="1">
      <alignment horizontal="left" vertical="center" wrapText="1" indent="1"/>
    </xf>
    <xf numFmtId="0" fontId="15" fillId="0" borderId="17" xfId="0" applyFont="1" applyFill="1" applyBorder="1" applyAlignment="1">
      <alignment horizontal="left" vertical="center" wrapText="1" indent="1"/>
    </xf>
    <xf numFmtId="164" fontId="15" fillId="0" borderId="35" xfId="0" applyNumberFormat="1" applyFont="1" applyFill="1" applyBorder="1" applyAlignment="1" applyProtection="1">
      <alignment horizontal="center" vertical="center" wrapText="1"/>
      <protection/>
    </xf>
    <xf numFmtId="164" fontId="15" fillId="0" borderId="5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0" xfId="0" applyNumberFormat="1" applyFont="1" applyFill="1" applyAlignment="1" applyProtection="1">
      <alignment vertical="center" wrapText="1"/>
      <protection/>
    </xf>
    <xf numFmtId="164" fontId="17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>
      <alignment vertical="center" wrapText="1"/>
      <protection/>
    </xf>
    <xf numFmtId="164" fontId="15" fillId="0" borderId="44" xfId="0" applyNumberFormat="1" applyFont="1" applyFill="1" applyBorder="1" applyAlignment="1" applyProtection="1">
      <alignment vertical="center" wrapText="1"/>
      <protection/>
    </xf>
    <xf numFmtId="164" fontId="15" fillId="0" borderId="18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1" fillId="0" borderId="26" xfId="0" applyFont="1" applyFill="1" applyBorder="1" applyAlignment="1" applyProtection="1">
      <alignment horizontal="left" vertical="center" wrapText="1" indent="1"/>
      <protection locked="0"/>
    </xf>
    <xf numFmtId="0" fontId="17" fillId="0" borderId="26" xfId="0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>
      <alignment vertical="center"/>
    </xf>
    <xf numFmtId="164" fontId="8" fillId="0" borderId="46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 wrapText="1"/>
    </xf>
    <xf numFmtId="164" fontId="15" fillId="0" borderId="26" xfId="0" applyNumberFormat="1" applyFont="1" applyFill="1" applyBorder="1" applyAlignment="1">
      <alignment horizontal="right" vertical="center" wrapText="1" indent="1"/>
    </xf>
    <xf numFmtId="164" fontId="15" fillId="0" borderId="25" xfId="0" applyNumberFormat="1" applyFont="1" applyFill="1" applyBorder="1" applyAlignment="1">
      <alignment horizontal="right" vertical="center" wrapText="1" inden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33" xfId="0" applyNumberFormat="1" applyFont="1" applyFill="1" applyBorder="1" applyAlignment="1">
      <alignment horizontal="center" vertical="center" wrapText="1"/>
    </xf>
    <xf numFmtId="164" fontId="8" fillId="0" borderId="56" xfId="0" applyNumberFormat="1" applyFont="1" applyFill="1" applyBorder="1" applyAlignment="1">
      <alignment horizontal="center" vertical="center" wrapText="1"/>
    </xf>
    <xf numFmtId="164" fontId="8" fillId="0" borderId="44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15" fillId="0" borderId="56" xfId="0" applyNumberFormat="1" applyFont="1" applyFill="1" applyBorder="1" applyAlignment="1">
      <alignment horizontal="left" vertical="center" wrapText="1" indent="1"/>
    </xf>
    <xf numFmtId="164" fontId="15" fillId="0" borderId="25" xfId="0" applyNumberFormat="1" applyFont="1" applyFill="1" applyBorder="1" applyAlignment="1">
      <alignment vertical="center" wrapText="1"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57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3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26" xfId="0" applyFont="1" applyFill="1" applyBorder="1" applyAlignment="1" applyProtection="1">
      <alignment horizontal="center" vertical="center"/>
      <protection/>
    </xf>
    <xf numFmtId="0" fontId="17" fillId="0" borderId="3" xfId="0" applyFont="1" applyFill="1" applyBorder="1" applyAlignment="1" applyProtection="1">
      <alignment vertical="center" wrapText="1"/>
      <protection/>
    </xf>
    <xf numFmtId="0" fontId="17" fillId="0" borderId="3" xfId="0" applyFont="1" applyFill="1" applyBorder="1" applyAlignment="1" applyProtection="1">
      <alignment vertical="center" wrapText="1"/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 applyProtection="1">
      <alignment horizontal="right" vertical="center" wrapText="1" indent="1"/>
      <protection/>
    </xf>
    <xf numFmtId="0" fontId="17" fillId="0" borderId="26" xfId="0" applyFont="1" applyFill="1" applyBorder="1" applyAlignment="1" applyProtection="1">
      <alignment horizontal="right" vertical="center" wrapText="1" indent="1"/>
      <protection/>
    </xf>
    <xf numFmtId="0" fontId="17" fillId="0" borderId="26" xfId="0" applyFont="1" applyFill="1" applyBorder="1" applyAlignment="1">
      <alignment horizontal="right" vertical="center" wrapText="1" indent="1"/>
    </xf>
    <xf numFmtId="0" fontId="0" fillId="0" borderId="0" xfId="0" applyFill="1" applyAlignment="1" applyProtection="1">
      <alignment vertical="center" wrapText="1"/>
      <protection locked="0"/>
    </xf>
    <xf numFmtId="0" fontId="17" fillId="0" borderId="3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right" vertical="center" indent="1"/>
    </xf>
    <xf numFmtId="0" fontId="17" fillId="0" borderId="3" xfId="0" applyFont="1" applyFill="1" applyBorder="1" applyAlignment="1" applyProtection="1">
      <alignment horizontal="left" vertical="center" indent="1"/>
      <protection locked="0"/>
    </xf>
    <xf numFmtId="0" fontId="17" fillId="0" borderId="27" xfId="0" applyFont="1" applyFill="1" applyBorder="1" applyAlignment="1">
      <alignment horizontal="right" vertical="center" indent="1"/>
    </xf>
    <xf numFmtId="0" fontId="17" fillId="0" borderId="8" xfId="0" applyFont="1" applyFill="1" applyBorder="1" applyAlignment="1" applyProtection="1">
      <alignment horizontal="left" vertical="center" indent="1"/>
      <protection locked="0"/>
    </xf>
    <xf numFmtId="166" fontId="30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19" fillId="0" borderId="44" xfId="0" applyNumberFormat="1" applyFont="1" applyFill="1" applyBorder="1" applyAlignment="1">
      <alignment horizontal="right" vertical="center" wrapText="1"/>
    </xf>
    <xf numFmtId="164" fontId="19" fillId="0" borderId="18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19" fillId="0" borderId="18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164" fontId="15" fillId="0" borderId="44" xfId="0" applyNumberFormat="1" applyFont="1" applyFill="1" applyBorder="1" applyAlignment="1">
      <alignment horizontal="right" vertical="center" wrapText="1"/>
    </xf>
    <xf numFmtId="184" fontId="19" fillId="0" borderId="44" xfId="0" applyNumberFormat="1" applyFont="1" applyFill="1" applyBorder="1" applyAlignment="1">
      <alignment horizontal="right" vertical="center" wrapText="1"/>
    </xf>
    <xf numFmtId="184" fontId="19" fillId="0" borderId="18" xfId="0" applyNumberFormat="1" applyFont="1" applyFill="1" applyBorder="1" applyAlignment="1">
      <alignment horizontal="right" vertical="center" wrapText="1"/>
    </xf>
    <xf numFmtId="0" fontId="7" fillId="0" borderId="0" xfId="20" applyFont="1" applyFill="1" applyAlignment="1">
      <alignment horizontal="centerContinuous" vertical="center"/>
      <protection/>
    </xf>
    <xf numFmtId="0" fontId="22" fillId="0" borderId="0" xfId="20" applyFill="1">
      <alignment/>
      <protection/>
    </xf>
    <xf numFmtId="0" fontId="0" fillId="0" borderId="0" xfId="20" applyFont="1" applyFill="1" applyAlignment="1">
      <alignment horizontal="right"/>
      <protection/>
    </xf>
    <xf numFmtId="0" fontId="24" fillId="0" borderId="0" xfId="20" applyFont="1" applyFill="1">
      <alignment/>
      <protection/>
    </xf>
    <xf numFmtId="0" fontId="22" fillId="0" borderId="0" xfId="20" applyFill="1" applyAlignment="1">
      <alignment vertical="center"/>
      <protection/>
    </xf>
    <xf numFmtId="0" fontId="28" fillId="0" borderId="0" xfId="20" applyFont="1" applyFill="1">
      <alignment/>
      <protection/>
    </xf>
    <xf numFmtId="0" fontId="8" fillId="0" borderId="58" xfId="20" applyFont="1" applyFill="1" applyBorder="1" applyAlignment="1" quotePrefix="1">
      <alignment horizontal="center" vertical="center" wrapText="1"/>
      <protection/>
    </xf>
    <xf numFmtId="0" fontId="8" fillId="0" borderId="59" xfId="20" applyFont="1" applyFill="1" applyBorder="1" applyAlignment="1">
      <alignment horizontal="center" vertical="center"/>
      <protection/>
    </xf>
    <xf numFmtId="172" fontId="17" fillId="0" borderId="54" xfId="20" applyNumberFormat="1" applyFont="1" applyFill="1" applyBorder="1" applyAlignment="1">
      <alignment horizontal="center" vertical="center"/>
      <protection/>
    </xf>
    <xf numFmtId="0" fontId="17" fillId="0" borderId="10" xfId="20" applyFont="1" applyFill="1" applyBorder="1" applyAlignment="1">
      <alignment horizontal="left" vertical="center" wrapText="1" indent="1"/>
      <protection/>
    </xf>
    <xf numFmtId="0" fontId="17" fillId="0" borderId="3" xfId="20" applyFont="1" applyFill="1" applyBorder="1" applyAlignment="1" quotePrefix="1">
      <alignment horizontal="left" vertical="center" wrapText="1" indent="1"/>
      <protection/>
    </xf>
    <xf numFmtId="0" fontId="17" fillId="0" borderId="8" xfId="20" applyFont="1" applyFill="1" applyBorder="1" applyAlignment="1" quotePrefix="1">
      <alignment horizontal="left" vertical="center" wrapText="1" indent="1"/>
      <protection/>
    </xf>
    <xf numFmtId="0" fontId="17" fillId="0" borderId="6" xfId="20" applyFont="1" applyFill="1" applyBorder="1" applyAlignment="1" quotePrefix="1">
      <alignment horizontal="left" vertical="center" wrapText="1" indent="1"/>
      <protection/>
    </xf>
    <xf numFmtId="0" fontId="17" fillId="0" borderId="3" xfId="20" applyFont="1" applyFill="1" applyBorder="1" applyAlignment="1">
      <alignment horizontal="left" vertical="center" wrapText="1" indent="1"/>
      <protection/>
    </xf>
    <xf numFmtId="0" fontId="17" fillId="0" borderId="6" xfId="20" applyFont="1" applyFill="1" applyBorder="1" applyAlignment="1">
      <alignment horizontal="left" vertical="center" wrapText="1" indent="1"/>
      <protection/>
    </xf>
    <xf numFmtId="172" fontId="17" fillId="0" borderId="32" xfId="20" applyNumberFormat="1" applyFont="1" applyFill="1" applyBorder="1" applyAlignment="1">
      <alignment horizontal="center" vertical="center"/>
      <protection/>
    </xf>
    <xf numFmtId="0" fontId="17" fillId="0" borderId="13" xfId="20" applyFont="1" applyFill="1" applyBorder="1" applyAlignment="1" quotePrefix="1">
      <alignment horizontal="left" vertical="center" wrapText="1" indent="1"/>
      <protection/>
    </xf>
    <xf numFmtId="0" fontId="8" fillId="0" borderId="25" xfId="20" applyFont="1" applyFill="1" applyBorder="1" applyAlignment="1" quotePrefix="1">
      <alignment horizontal="center" vertical="center" wrapText="1"/>
      <protection/>
    </xf>
    <xf numFmtId="0" fontId="8" fillId="0" borderId="17" xfId="20" applyFont="1" applyFill="1" applyBorder="1" applyAlignment="1">
      <alignment horizontal="center" vertical="center"/>
      <protection/>
    </xf>
    <xf numFmtId="0" fontId="22" fillId="0" borderId="0" xfId="20" applyFont="1" applyFill="1" applyAlignment="1">
      <alignment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7" fillId="0" borderId="28" xfId="0" applyFont="1" applyFill="1" applyBorder="1" applyAlignment="1" applyProtection="1">
      <alignment horizontal="right" vertical="center" wrapText="1" indent="1"/>
      <protection locked="0"/>
    </xf>
    <xf numFmtId="0" fontId="17" fillId="0" borderId="26" xfId="0" applyFont="1" applyFill="1" applyBorder="1" applyAlignment="1" applyProtection="1">
      <alignment horizontal="right" vertical="center" wrapText="1" indent="1"/>
      <protection locked="0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20" fillId="0" borderId="25" xfId="0" applyNumberFormat="1" applyFont="1" applyFill="1" applyBorder="1" applyAlignment="1" applyProtection="1">
      <alignment horizontal="center" vertical="center" wrapText="1"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17" fillId="0" borderId="54" xfId="0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/>
      <protection/>
    </xf>
    <xf numFmtId="49" fontId="1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172" fontId="17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0" xfId="22" applyFill="1">
      <alignment/>
      <protection/>
    </xf>
    <xf numFmtId="0" fontId="30" fillId="0" borderId="32" xfId="22" applyFont="1" applyFill="1" applyBorder="1" applyAlignment="1">
      <alignment horizontal="center" vertical="center" wrapText="1"/>
      <protection/>
    </xf>
    <xf numFmtId="0" fontId="30" fillId="0" borderId="13" xfId="22" applyFont="1" applyFill="1" applyBorder="1" applyAlignment="1">
      <alignment horizontal="center" vertical="center" wrapText="1"/>
      <protection/>
    </xf>
    <xf numFmtId="0" fontId="29" fillId="0" borderId="0" xfId="22" applyFill="1" applyAlignment="1">
      <alignment horizontal="center" vertical="center"/>
      <protection/>
    </xf>
    <xf numFmtId="0" fontId="31" fillId="0" borderId="28" xfId="22" applyFont="1" applyFill="1" applyBorder="1" applyAlignment="1">
      <alignment vertical="center" wrapText="1"/>
      <protection/>
    </xf>
    <xf numFmtId="0" fontId="21" fillId="0" borderId="6" xfId="22" applyFont="1" applyFill="1" applyBorder="1" applyAlignment="1">
      <alignment horizontal="center" vertical="center" wrapText="1"/>
      <protection/>
    </xf>
    <xf numFmtId="0" fontId="29" fillId="0" borderId="0" xfId="22" applyFill="1" applyAlignment="1">
      <alignment vertical="center"/>
      <protection/>
    </xf>
    <xf numFmtId="0" fontId="30" fillId="0" borderId="26" xfId="22" applyFont="1" applyFill="1" applyBorder="1" applyAlignment="1">
      <alignment vertical="center" wrapText="1"/>
      <protection/>
    </xf>
    <xf numFmtId="0" fontId="21" fillId="0" borderId="3" xfId="22" applyFont="1" applyFill="1" applyBorder="1" applyAlignment="1">
      <alignment horizontal="center" vertical="center" wrapText="1"/>
      <protection/>
    </xf>
    <xf numFmtId="0" fontId="32" fillId="0" borderId="26" xfId="22" applyFont="1" applyFill="1" applyBorder="1" applyAlignment="1">
      <alignment horizontal="left" vertical="center" wrapText="1" indent="1"/>
      <protection/>
    </xf>
    <xf numFmtId="0" fontId="21" fillId="0" borderId="26" xfId="22" applyFont="1" applyFill="1" applyBorder="1" applyAlignment="1">
      <alignment vertical="center" wrapText="1"/>
      <protection/>
    </xf>
    <xf numFmtId="0" fontId="31" fillId="0" borderId="26" xfId="22" applyFont="1" applyFill="1" applyBorder="1" applyAlignment="1">
      <alignment vertical="center" wrapText="1"/>
      <protection/>
    </xf>
    <xf numFmtId="0" fontId="21" fillId="0" borderId="26" xfId="22" applyFont="1" applyFill="1" applyBorder="1" applyAlignment="1">
      <alignment horizontal="left" vertical="center" wrapText="1" indent="2"/>
      <protection/>
    </xf>
    <xf numFmtId="0" fontId="21" fillId="0" borderId="26" xfId="22" applyFont="1" applyFill="1" applyBorder="1" applyAlignment="1">
      <alignment horizontal="left" vertical="center" wrapText="1" indent="3"/>
      <protection/>
    </xf>
    <xf numFmtId="0" fontId="21" fillId="0" borderId="28" xfId="22" applyFont="1" applyFill="1" applyBorder="1" applyAlignment="1">
      <alignment horizontal="left" vertical="center" wrapText="1" indent="3"/>
      <protection/>
    </xf>
    <xf numFmtId="0" fontId="21" fillId="0" borderId="26" xfId="22" applyFont="1" applyFill="1" applyBorder="1" applyAlignment="1">
      <alignment horizontal="left" vertical="center" wrapText="1" indent="1"/>
      <protection/>
    </xf>
    <xf numFmtId="0" fontId="30" fillId="0" borderId="26" xfId="22" applyFont="1" applyFill="1" applyBorder="1" applyAlignment="1">
      <alignment horizontal="left" vertical="center" wrapText="1" indent="1"/>
      <protection/>
    </xf>
    <xf numFmtId="0" fontId="31" fillId="0" borderId="26" xfId="22" applyFont="1" applyFill="1" applyBorder="1" applyAlignment="1">
      <alignment horizontal="left" vertical="center" wrapText="1"/>
      <protection/>
    </xf>
    <xf numFmtId="0" fontId="21" fillId="0" borderId="26" xfId="22" applyFont="1" applyFill="1" applyBorder="1" applyAlignment="1">
      <alignment horizontal="left" vertical="center" indent="2"/>
      <protection/>
    </xf>
    <xf numFmtId="0" fontId="31" fillId="0" borderId="32" xfId="22" applyFont="1" applyFill="1" applyBorder="1" applyAlignment="1">
      <alignment vertical="center" wrapText="1"/>
      <protection/>
    </xf>
    <xf numFmtId="0" fontId="21" fillId="0" borderId="13" xfId="22" applyFont="1" applyFill="1" applyBorder="1" applyAlignment="1">
      <alignment horizontal="center" vertical="center" wrapText="1"/>
      <protection/>
    </xf>
    <xf numFmtId="0" fontId="21" fillId="0" borderId="0" xfId="22" applyFont="1" applyFill="1">
      <alignment/>
      <protection/>
    </xf>
    <xf numFmtId="0" fontId="29" fillId="0" borderId="0" xfId="22" applyFont="1" applyFill="1">
      <alignment/>
      <protection/>
    </xf>
    <xf numFmtId="3" fontId="29" fillId="0" borderId="0" xfId="22" applyNumberFormat="1" applyFont="1" applyFill="1">
      <alignment/>
      <protection/>
    </xf>
    <xf numFmtId="3" fontId="29" fillId="0" borderId="0" xfId="22" applyNumberFormat="1" applyFont="1" applyFill="1" applyAlignment="1">
      <alignment horizontal="center"/>
      <protection/>
    </xf>
    <xf numFmtId="0" fontId="21" fillId="0" borderId="0" xfId="22" applyFont="1" applyFill="1" applyProtection="1">
      <alignment/>
      <protection locked="0"/>
    </xf>
    <xf numFmtId="0" fontId="0" fillId="0" borderId="0" xfId="21" applyFill="1" applyAlignment="1" applyProtection="1">
      <alignment vertical="center"/>
      <protection locked="0"/>
    </xf>
    <xf numFmtId="0" fontId="0" fillId="0" borderId="0" xfId="21" applyFill="1" applyAlignment="1" applyProtection="1">
      <alignment vertical="center" wrapText="1"/>
      <protection/>
    </xf>
    <xf numFmtId="0" fontId="0" fillId="0" borderId="0" xfId="21" applyFill="1" applyAlignment="1" applyProtection="1">
      <alignment horizontal="center" vertical="center"/>
      <protection/>
    </xf>
    <xf numFmtId="49" fontId="0" fillId="0" borderId="0" xfId="21" applyNumberFormat="1" applyFont="1" applyFill="1" applyAlignment="1" applyProtection="1">
      <alignment horizontal="center" vertical="center"/>
      <protection/>
    </xf>
    <xf numFmtId="0" fontId="15" fillId="0" borderId="26" xfId="21" applyFont="1" applyFill="1" applyBorder="1" applyAlignment="1" applyProtection="1">
      <alignment horizontal="left" vertical="center" wrapText="1"/>
      <protection/>
    </xf>
    <xf numFmtId="0" fontId="0" fillId="0" borderId="0" xfId="21" applyFont="1" applyFill="1" applyAlignment="1" applyProtection="1">
      <alignment vertical="center"/>
      <protection locked="0"/>
    </xf>
    <xf numFmtId="0" fontId="15" fillId="0" borderId="26" xfId="21" applyFont="1" applyFill="1" applyBorder="1" applyAlignment="1" applyProtection="1">
      <alignment vertical="center" wrapText="1"/>
      <protection/>
    </xf>
    <xf numFmtId="0" fontId="15" fillId="0" borderId="32" xfId="21" applyFont="1" applyFill="1" applyBorder="1" applyAlignment="1" applyProtection="1">
      <alignment horizontal="left" vertical="center" wrapText="1"/>
      <protection/>
    </xf>
    <xf numFmtId="172" fontId="17" fillId="0" borderId="13" xfId="21" applyNumberFormat="1" applyFont="1" applyFill="1" applyBorder="1" applyAlignment="1" applyProtection="1">
      <alignment horizontal="center" vertical="center"/>
      <protection/>
    </xf>
    <xf numFmtId="0" fontId="29" fillId="0" borderId="0" xfId="22" applyFont="1" applyFill="1" applyAlignment="1">
      <alignment/>
      <protection/>
    </xf>
    <xf numFmtId="0" fontId="14" fillId="0" borderId="0" xfId="21" applyFont="1" applyFill="1" applyAlignment="1" applyProtection="1">
      <alignment horizontal="center" vertical="center"/>
      <protection/>
    </xf>
    <xf numFmtId="0" fontId="34" fillId="0" borderId="25" xfId="22" applyFont="1" applyFill="1" applyBorder="1" applyAlignment="1">
      <alignment horizontal="center" vertical="center"/>
      <protection/>
    </xf>
    <xf numFmtId="0" fontId="34" fillId="0" borderId="17" xfId="22" applyFont="1" applyFill="1" applyBorder="1" applyAlignment="1">
      <alignment horizontal="center" vertical="center" wrapText="1"/>
      <protection/>
    </xf>
    <xf numFmtId="0" fontId="34" fillId="0" borderId="18" xfId="22" applyFont="1" applyFill="1" applyBorder="1" applyAlignment="1">
      <alignment horizontal="center" vertical="center" wrapText="1"/>
      <protection/>
    </xf>
    <xf numFmtId="0" fontId="21" fillId="0" borderId="28" xfId="22" applyFont="1" applyFill="1" applyBorder="1" applyAlignment="1" applyProtection="1">
      <alignment horizontal="left" indent="1"/>
      <protection locked="0"/>
    </xf>
    <xf numFmtId="0" fontId="21" fillId="0" borderId="6" xfId="22" applyFont="1" applyFill="1" applyBorder="1" applyAlignment="1">
      <alignment horizontal="right" indent="1"/>
      <protection/>
    </xf>
    <xf numFmtId="3" fontId="21" fillId="0" borderId="7" xfId="22" applyNumberFormat="1" applyFont="1" applyFill="1" applyBorder="1" applyProtection="1">
      <alignment/>
      <protection locked="0"/>
    </xf>
    <xf numFmtId="0" fontId="21" fillId="0" borderId="26" xfId="22" applyFont="1" applyFill="1" applyBorder="1" applyAlignment="1" applyProtection="1">
      <alignment horizontal="left" indent="1"/>
      <protection locked="0"/>
    </xf>
    <xf numFmtId="0" fontId="21" fillId="0" borderId="3" xfId="22" applyFont="1" applyFill="1" applyBorder="1" applyAlignment="1">
      <alignment horizontal="right" indent="1"/>
      <protection/>
    </xf>
    <xf numFmtId="3" fontId="21" fillId="0" borderId="3" xfId="22" applyNumberFormat="1" applyFont="1" applyFill="1" applyBorder="1" applyProtection="1">
      <alignment/>
      <protection locked="0"/>
    </xf>
    <xf numFmtId="3" fontId="21" fillId="0" borderId="4" xfId="22" applyNumberFormat="1" applyFont="1" applyFill="1" applyBorder="1" applyProtection="1">
      <alignment/>
      <protection locked="0"/>
    </xf>
    <xf numFmtId="0" fontId="21" fillId="0" borderId="26" xfId="22" applyFont="1" applyFill="1" applyBorder="1" applyProtection="1">
      <alignment/>
      <protection locked="0"/>
    </xf>
    <xf numFmtId="0" fontId="21" fillId="0" borderId="27" xfId="22" applyFont="1" applyFill="1" applyBorder="1" applyProtection="1">
      <alignment/>
      <protection locked="0"/>
    </xf>
    <xf numFmtId="0" fontId="21" fillId="0" borderId="8" xfId="22" applyFont="1" applyFill="1" applyBorder="1" applyAlignment="1">
      <alignment horizontal="right" indent="1"/>
      <protection/>
    </xf>
    <xf numFmtId="3" fontId="21" fillId="0" borderId="8" xfId="22" applyNumberFormat="1" applyFont="1" applyFill="1" applyBorder="1" applyProtection="1">
      <alignment/>
      <protection locked="0"/>
    </xf>
    <xf numFmtId="3" fontId="21" fillId="0" borderId="9" xfId="22" applyNumberFormat="1" applyFont="1" applyFill="1" applyBorder="1" applyProtection="1">
      <alignment/>
      <protection locked="0"/>
    </xf>
    <xf numFmtId="3" fontId="21" fillId="0" borderId="60" xfId="22" applyNumberFormat="1" applyFont="1" applyFill="1" applyBorder="1">
      <alignment/>
      <protection/>
    </xf>
    <xf numFmtId="3" fontId="31" fillId="0" borderId="18" xfId="22" applyNumberFormat="1" applyFont="1" applyFill="1" applyBorder="1">
      <alignment/>
      <protection/>
    </xf>
    <xf numFmtId="0" fontId="41" fillId="0" borderId="0" xfId="22" applyFont="1" applyFill="1">
      <alignment/>
      <protection/>
    </xf>
    <xf numFmtId="0" fontId="33" fillId="0" borderId="25" xfId="22" applyFont="1" applyFill="1" applyBorder="1" applyAlignment="1">
      <alignment horizontal="center" vertical="center"/>
      <protection/>
    </xf>
    <xf numFmtId="0" fontId="33" fillId="0" borderId="17" xfId="22" applyFont="1" applyFill="1" applyBorder="1" applyAlignment="1">
      <alignment horizontal="center" vertical="center" wrapText="1"/>
      <protection/>
    </xf>
    <xf numFmtId="0" fontId="33" fillId="0" borderId="18" xfId="22" applyFont="1" applyFill="1" applyBorder="1" applyAlignment="1">
      <alignment horizontal="center" vertical="center" wrapText="1"/>
      <protection/>
    </xf>
    <xf numFmtId="0" fontId="21" fillId="0" borderId="28" xfId="22" applyFont="1" applyFill="1" applyBorder="1" applyAlignment="1" applyProtection="1">
      <alignment horizontal="left" indent="1"/>
      <protection locked="0"/>
    </xf>
    <xf numFmtId="0" fontId="21" fillId="0" borderId="26" xfId="22" applyFont="1" applyFill="1" applyBorder="1" applyAlignment="1" applyProtection="1">
      <alignment horizontal="left" indent="1"/>
      <protection locked="0"/>
    </xf>
    <xf numFmtId="0" fontId="21" fillId="0" borderId="32" xfId="22" applyFont="1" applyFill="1" applyBorder="1" applyAlignment="1" applyProtection="1">
      <alignment horizontal="left" indent="1"/>
      <protection locked="0"/>
    </xf>
    <xf numFmtId="0" fontId="21" fillId="0" borderId="13" xfId="22" applyFont="1" applyFill="1" applyBorder="1" applyAlignment="1">
      <alignment horizontal="right" indent="1"/>
      <protection/>
    </xf>
    <xf numFmtId="3" fontId="21" fillId="0" borderId="13" xfId="22" applyNumberFormat="1" applyFont="1" applyFill="1" applyBorder="1" applyProtection="1">
      <alignment/>
      <protection locked="0"/>
    </xf>
    <xf numFmtId="3" fontId="21" fillId="0" borderId="14" xfId="22" applyNumberFormat="1" applyFont="1" applyFill="1" applyBorder="1" applyProtection="1">
      <alignment/>
      <protection locked="0"/>
    </xf>
    <xf numFmtId="0" fontId="4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9" fillId="0" borderId="17" xfId="19" applyFont="1" applyFill="1" applyBorder="1" applyAlignment="1" applyProtection="1">
      <alignment horizontal="left" vertical="center" wrapText="1" indent="1"/>
      <protection/>
    </xf>
    <xf numFmtId="164" fontId="15" fillId="2" borderId="17" xfId="19" applyNumberFormat="1" applyFont="1" applyFill="1" applyBorder="1" applyAlignment="1" applyProtection="1">
      <alignment horizontal="right" vertical="center" wrapText="1"/>
      <protection/>
    </xf>
    <xf numFmtId="164" fontId="15" fillId="0" borderId="5" xfId="0" applyNumberFormat="1" applyFont="1" applyFill="1" applyBorder="1" applyAlignment="1" applyProtection="1">
      <alignment horizontal="right" vertical="center" wrapText="1"/>
      <protection/>
    </xf>
    <xf numFmtId="164" fontId="15" fillId="0" borderId="2" xfId="19" applyNumberFormat="1" applyFont="1" applyFill="1" applyBorder="1" applyAlignment="1" applyProtection="1">
      <alignment horizontal="right" vertical="center" wrapText="1"/>
      <protection locked="0"/>
    </xf>
    <xf numFmtId="164" fontId="15" fillId="0" borderId="15" xfId="19" applyNumberFormat="1" applyFont="1" applyFill="1" applyBorder="1" applyAlignment="1" applyProtection="1">
      <alignment horizontal="right" vertical="center" wrapText="1"/>
      <protection locked="0"/>
    </xf>
    <xf numFmtId="49" fontId="15" fillId="0" borderId="25" xfId="19" applyNumberFormat="1" applyFont="1" applyFill="1" applyBorder="1" applyAlignment="1" applyProtection="1">
      <alignment horizontal="left" vertical="center" wrapText="1" indent="1"/>
      <protection/>
    </xf>
    <xf numFmtId="49" fontId="15" fillId="0" borderId="31" xfId="19" applyNumberFormat="1" applyFont="1" applyFill="1" applyBorder="1" applyAlignment="1" applyProtection="1">
      <alignment horizontal="left" vertical="center" wrapText="1" indent="1"/>
      <protection/>
    </xf>
    <xf numFmtId="164" fontId="15" fillId="2" borderId="17" xfId="0" applyNumberFormat="1" applyFont="1" applyFill="1" applyBorder="1" applyAlignment="1" applyProtection="1">
      <alignment vertical="center" wrapText="1"/>
      <protection/>
    </xf>
    <xf numFmtId="1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4" xfId="0" applyNumberFormat="1" applyFont="1" applyFill="1" applyBorder="1" applyAlignment="1" applyProtection="1">
      <alignment vertical="center" wrapText="1"/>
      <protection/>
    </xf>
    <xf numFmtId="164" fontId="15" fillId="0" borderId="9" xfId="0" applyNumberFormat="1" applyFont="1" applyFill="1" applyBorder="1" applyAlignment="1" applyProtection="1">
      <alignment vertical="center" wrapText="1"/>
      <protection/>
    </xf>
    <xf numFmtId="164" fontId="0" fillId="2" borderId="56" xfId="0" applyNumberFormat="1" applyFont="1" applyFill="1" applyBorder="1" applyAlignment="1">
      <alignment horizontal="left" vertical="center" wrapText="1" indent="2"/>
    </xf>
    <xf numFmtId="164" fontId="0" fillId="2" borderId="56" xfId="0" applyNumberFormat="1" applyFont="1" applyFill="1" applyBorder="1" applyAlignment="1">
      <alignment horizontal="right" vertical="center" wrapText="1" indent="2"/>
    </xf>
    <xf numFmtId="164" fontId="0" fillId="2" borderId="30" xfId="0" applyNumberFormat="1" applyFont="1" applyFill="1" applyBorder="1" applyAlignment="1">
      <alignment horizontal="left" vertical="center" wrapText="1" indent="2"/>
    </xf>
    <xf numFmtId="164" fontId="0" fillId="2" borderId="30" xfId="0" applyNumberFormat="1" applyFont="1" applyFill="1" applyBorder="1" applyAlignment="1">
      <alignment horizontal="right" vertical="center" wrapText="1" indent="2"/>
    </xf>
    <xf numFmtId="0" fontId="19" fillId="2" borderId="47" xfId="0" applyFont="1" applyFill="1" applyBorder="1" applyAlignment="1" applyProtection="1">
      <alignment horizontal="right" vertical="center" wrapText="1"/>
      <protection/>
    </xf>
    <xf numFmtId="164" fontId="19" fillId="0" borderId="18" xfId="0" applyNumberFormat="1" applyFont="1" applyFill="1" applyBorder="1" applyAlignment="1" applyProtection="1">
      <alignment vertical="center" wrapText="1"/>
      <protection locked="0"/>
    </xf>
    <xf numFmtId="164" fontId="18" fillId="0" borderId="7" xfId="0" applyNumberFormat="1" applyFont="1" applyFill="1" applyBorder="1" applyAlignment="1" applyProtection="1">
      <alignment vertical="center" wrapText="1"/>
      <protection locked="0"/>
    </xf>
    <xf numFmtId="164" fontId="18" fillId="0" borderId="4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54" xfId="0" applyFont="1" applyFill="1" applyBorder="1" applyAlignment="1" applyProtection="1">
      <alignment horizontal="left" vertical="center" wrapText="1" indent="1"/>
      <protection locked="0"/>
    </xf>
    <xf numFmtId="0" fontId="17" fillId="0" borderId="32" xfId="0" applyFont="1" applyFill="1" applyBorder="1" applyAlignment="1" applyProtection="1">
      <alignment horizontal="left" vertical="center" wrapText="1" indent="1"/>
      <protection locked="0"/>
    </xf>
    <xf numFmtId="0" fontId="17" fillId="0" borderId="6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 quotePrefix="1">
      <alignment horizontal="right" vertical="center"/>
      <protection locked="0"/>
    </xf>
    <xf numFmtId="49" fontId="8" fillId="0" borderId="62" xfId="0" applyNumberFormat="1" applyFont="1" applyFill="1" applyBorder="1" applyAlignment="1" applyProtection="1" quotePrefix="1">
      <alignment horizontal="right" vertical="center"/>
      <protection locked="0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3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164" fontId="8" fillId="0" borderId="34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0" fontId="19" fillId="2" borderId="44" xfId="0" applyFont="1" applyFill="1" applyBorder="1" applyAlignment="1" applyProtection="1">
      <alignment horizontal="right" vertical="center" wrapText="1"/>
      <protection/>
    </xf>
    <xf numFmtId="3" fontId="1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horizontal="center"/>
    </xf>
    <xf numFmtId="0" fontId="4" fillId="0" borderId="5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left" vertical="center" wrapText="1" indent="1"/>
      <protection locked="0"/>
    </xf>
    <xf numFmtId="0" fontId="42" fillId="0" borderId="3" xfId="0" applyFont="1" applyFill="1" applyBorder="1" applyAlignment="1">
      <alignment horizontal="left" vertical="center" indent="5"/>
    </xf>
    <xf numFmtId="0" fontId="0" fillId="0" borderId="3" xfId="0" applyFont="1" applyFill="1" applyBorder="1" applyAlignment="1">
      <alignment horizontal="left" vertical="center" indent="1"/>
    </xf>
    <xf numFmtId="0" fontId="0" fillId="0" borderId="27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indent="1"/>
    </xf>
    <xf numFmtId="0" fontId="0" fillId="0" borderId="54" xfId="0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32" xfId="0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 indent="5"/>
    </xf>
    <xf numFmtId="164" fontId="17" fillId="0" borderId="6" xfId="0" applyNumberFormat="1" applyFont="1" applyFill="1" applyBorder="1" applyAlignment="1" applyProtection="1">
      <alignment vertical="center" wrapText="1"/>
      <protection/>
    </xf>
    <xf numFmtId="0" fontId="8" fillId="0" borderId="5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 applyProtection="1">
      <alignment horizontal="left" vertical="center" indent="1"/>
      <protection locked="0"/>
    </xf>
    <xf numFmtId="0" fontId="21" fillId="0" borderId="0" xfId="0" applyFont="1" applyAlignment="1">
      <alignment/>
    </xf>
    <xf numFmtId="0" fontId="46" fillId="0" borderId="0" xfId="0" applyFont="1" applyFill="1" applyAlignment="1">
      <alignment vertical="center" wrapText="1"/>
    </xf>
    <xf numFmtId="0" fontId="43" fillId="0" borderId="18" xfId="0" applyFont="1" applyFill="1" applyBorder="1" applyAlignment="1">
      <alignment horizontal="center" vertical="center" wrapText="1"/>
    </xf>
    <xf numFmtId="164" fontId="43" fillId="0" borderId="34" xfId="0" applyNumberFormat="1" applyFont="1" applyFill="1" applyBorder="1" applyAlignment="1">
      <alignment horizontal="left" vertical="center" wrapText="1"/>
    </xf>
    <xf numFmtId="164" fontId="45" fillId="0" borderId="18" xfId="0" applyNumberFormat="1" applyFont="1" applyFill="1" applyBorder="1" applyAlignment="1" applyProtection="1">
      <alignment vertical="center" wrapText="1"/>
      <protection locked="0"/>
    </xf>
    <xf numFmtId="164" fontId="44" fillId="0" borderId="34" xfId="0" applyNumberFormat="1" applyFont="1" applyFill="1" applyBorder="1" applyAlignment="1">
      <alignment vertical="center" wrapText="1"/>
    </xf>
    <xf numFmtId="164" fontId="19" fillId="0" borderId="18" xfId="19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ont="1" applyFill="1" applyAlignment="1">
      <alignment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 applyProtection="1">
      <alignment vertical="center" wrapText="1"/>
      <protection locked="0"/>
    </xf>
    <xf numFmtId="164" fontId="17" fillId="0" borderId="8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Alignment="1">
      <alignment vertical="center" wrapText="1"/>
    </xf>
    <xf numFmtId="164" fontId="19" fillId="0" borderId="17" xfId="19" applyNumberFormat="1" applyFont="1" applyFill="1" applyBorder="1" applyAlignment="1" applyProtection="1">
      <alignment horizontal="right" vertical="center" wrapText="1"/>
      <protection/>
    </xf>
    <xf numFmtId="164" fontId="15" fillId="0" borderId="2" xfId="19" applyNumberFormat="1" applyFont="1" applyFill="1" applyBorder="1" applyAlignment="1" applyProtection="1">
      <alignment horizontal="right" vertical="center" wrapText="1"/>
      <protection locked="0"/>
    </xf>
    <xf numFmtId="0" fontId="8" fillId="0" borderId="64" xfId="0" applyFont="1" applyFill="1" applyBorder="1" applyAlignment="1" applyProtection="1">
      <alignment horizontal="left" vertical="center" indent="1"/>
      <protection locked="0"/>
    </xf>
    <xf numFmtId="0" fontId="8" fillId="0" borderId="24" xfId="0" applyFont="1" applyFill="1" applyBorder="1" applyAlignment="1" applyProtection="1">
      <alignment horizontal="left" vertical="center" indent="1"/>
      <protection locked="0"/>
    </xf>
    <xf numFmtId="0" fontId="8" fillId="0" borderId="4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49" fontId="18" fillId="0" borderId="48" xfId="19" applyNumberFormat="1" applyFont="1" applyFill="1" applyBorder="1" applyAlignment="1" applyProtection="1">
      <alignment horizontal="right" vertical="center" wrapText="1"/>
      <protection locked="0"/>
    </xf>
    <xf numFmtId="0" fontId="18" fillId="0" borderId="3" xfId="19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164" fontId="18" fillId="0" borderId="4" xfId="0" applyNumberFormat="1" applyFont="1" applyFill="1" applyBorder="1" applyAlignment="1" applyProtection="1">
      <alignment vertical="center" wrapText="1"/>
      <protection locked="0"/>
    </xf>
    <xf numFmtId="164" fontId="18" fillId="0" borderId="7" xfId="0" applyNumberFormat="1" applyFont="1" applyFill="1" applyBorder="1" applyAlignment="1" applyProtection="1">
      <alignment vertical="center" wrapText="1"/>
      <protection locked="0"/>
    </xf>
    <xf numFmtId="0" fontId="19" fillId="2" borderId="17" xfId="0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quotePrefix="1">
      <alignment horizontal="right" vertical="center"/>
    </xf>
    <xf numFmtId="49" fontId="8" fillId="0" borderId="62" xfId="0" applyNumberFormat="1" applyFont="1" applyFill="1" applyBorder="1" applyAlignment="1" applyProtection="1">
      <alignment horizontal="right" vertical="center"/>
      <protection locked="0"/>
    </xf>
    <xf numFmtId="0" fontId="8" fillId="0" borderId="13" xfId="19" applyFont="1" applyFill="1" applyBorder="1" applyAlignment="1" applyProtection="1">
      <alignment horizontal="center" vertical="center" wrapText="1"/>
      <protection/>
    </xf>
    <xf numFmtId="164" fontId="15" fillId="0" borderId="52" xfId="19" applyNumberFormat="1" applyFont="1" applyFill="1" applyBorder="1" applyAlignment="1" applyProtection="1">
      <alignment horizontal="right" vertical="center" wrapText="1"/>
      <protection/>
    </xf>
    <xf numFmtId="164" fontId="15" fillId="0" borderId="17" xfId="19" applyNumberFormat="1" applyFont="1" applyFill="1" applyBorder="1" applyAlignment="1" applyProtection="1">
      <alignment horizontal="right" vertical="center" wrapText="1"/>
      <protection locked="0"/>
    </xf>
    <xf numFmtId="164" fontId="17" fillId="0" borderId="5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3" xfId="19" applyNumberFormat="1" applyFont="1" applyFill="1" applyBorder="1" applyAlignment="1" applyProtection="1">
      <alignment horizontal="right" vertical="center" wrapText="1"/>
      <protection/>
    </xf>
    <xf numFmtId="164" fontId="18" fillId="0" borderId="6" xfId="19" applyNumberFormat="1" applyFont="1" applyFill="1" applyBorder="1" applyAlignment="1" applyProtection="1">
      <alignment horizontal="right" vertical="center" wrapText="1"/>
      <protection/>
    </xf>
    <xf numFmtId="164" fontId="18" fillId="0" borderId="3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2" xfId="19" applyNumberFormat="1" applyFont="1" applyFill="1" applyBorder="1" applyAlignment="1" applyProtection="1">
      <alignment horizontal="right" vertical="center" wrapText="1"/>
      <protection locked="0"/>
    </xf>
    <xf numFmtId="164" fontId="17" fillId="0" borderId="17" xfId="19" applyNumberFormat="1" applyFont="1" applyFill="1" applyBorder="1" applyAlignment="1" applyProtection="1">
      <alignment horizontal="right" vertical="center" wrapText="1"/>
      <protection/>
    </xf>
    <xf numFmtId="164" fontId="15" fillId="2" borderId="17" xfId="19" applyNumberFormat="1" applyFont="1" applyFill="1" applyBorder="1" applyAlignment="1" applyProtection="1">
      <alignment horizontal="right" vertical="center" wrapText="1"/>
      <protection/>
    </xf>
    <xf numFmtId="164" fontId="7" fillId="0" borderId="0" xfId="19" applyNumberFormat="1" applyFont="1" applyFill="1" applyBorder="1" applyAlignment="1" applyProtection="1">
      <alignment vertical="center" wrapText="1"/>
      <protection/>
    </xf>
    <xf numFmtId="164" fontId="17" fillId="0" borderId="13" xfId="19" applyNumberFormat="1" applyFont="1" applyFill="1" applyBorder="1" applyAlignment="1" applyProtection="1">
      <alignment vertical="center" wrapText="1"/>
      <protection locked="0"/>
    </xf>
    <xf numFmtId="0" fontId="8" fillId="0" borderId="5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19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6" fillId="0" borderId="0" xfId="0" applyNumberFormat="1" applyFont="1" applyFill="1" applyAlignment="1">
      <alignment horizontal="right" vertical="center"/>
    </xf>
    <xf numFmtId="164" fontId="15" fillId="0" borderId="18" xfId="0" applyNumberFormat="1" applyFont="1" applyFill="1" applyBorder="1" applyAlignment="1">
      <alignment vertical="center" wrapText="1"/>
    </xf>
    <xf numFmtId="164" fontId="15" fillId="0" borderId="15" xfId="19" applyNumberFormat="1" applyFont="1" applyFill="1" applyBorder="1" applyAlignment="1" applyProtection="1">
      <alignment horizontal="right" vertical="center" wrapText="1"/>
      <protection locked="0"/>
    </xf>
    <xf numFmtId="0" fontId="8" fillId="0" borderId="37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3" fontId="17" fillId="0" borderId="36" xfId="0" applyNumberFormat="1" applyFont="1" applyFill="1" applyBorder="1" applyAlignment="1" applyProtection="1">
      <alignment horizontal="right" vertical="center"/>
      <protection locked="0"/>
    </xf>
    <xf numFmtId="3" fontId="17" fillId="0" borderId="4" xfId="0" applyNumberFormat="1" applyFont="1" applyFill="1" applyBorder="1" applyAlignment="1" applyProtection="1">
      <alignment horizontal="right" vertical="center"/>
      <protection locked="0"/>
    </xf>
    <xf numFmtId="3" fontId="17" fillId="0" borderId="43" xfId="0" applyNumberFormat="1" applyFont="1" applyFill="1" applyBorder="1" applyAlignment="1" applyProtection="1">
      <alignment horizontal="right" vertical="center"/>
      <protection locked="0"/>
    </xf>
    <xf numFmtId="3" fontId="17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6" fillId="0" borderId="0" xfId="20" applyFont="1" applyFill="1" applyAlignment="1">
      <alignment horizontal="right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0" fontId="15" fillId="0" borderId="65" xfId="20" applyFont="1" applyFill="1" applyBorder="1" applyAlignment="1">
      <alignment horizontal="center" vertical="center" wrapText="1"/>
      <protection/>
    </xf>
    <xf numFmtId="0" fontId="15" fillId="0" borderId="66" xfId="20" applyFont="1" applyFill="1" applyBorder="1" applyAlignment="1">
      <alignment horizontal="center" vertical="center" wrapText="1"/>
      <protection/>
    </xf>
    <xf numFmtId="184" fontId="15" fillId="0" borderId="25" xfId="20" applyNumberFormat="1" applyFont="1" applyFill="1" applyBorder="1" applyAlignment="1">
      <alignment horizontal="right" vertical="center"/>
      <protection/>
    </xf>
    <xf numFmtId="184" fontId="15" fillId="0" borderId="17" xfId="20" applyNumberFormat="1" applyFont="1" applyFill="1" applyBorder="1" applyAlignment="1">
      <alignment vertical="center"/>
      <protection/>
    </xf>
    <xf numFmtId="184" fontId="15" fillId="0" borderId="17" xfId="20" applyNumberFormat="1" applyFont="1" applyFill="1" applyBorder="1" applyAlignment="1">
      <alignment horizontal="right" vertical="center"/>
      <protection/>
    </xf>
    <xf numFmtId="184" fontId="15" fillId="0" borderId="67" xfId="20" applyNumberFormat="1" applyFont="1" applyFill="1" applyBorder="1" applyAlignment="1">
      <alignment vertical="center"/>
      <protection/>
    </xf>
    <xf numFmtId="184" fontId="17" fillId="0" borderId="54" xfId="15" applyNumberFormat="1" applyFont="1" applyFill="1" applyBorder="1" applyAlignment="1" applyProtection="1" quotePrefix="1">
      <alignment horizontal="right"/>
      <protection locked="0"/>
    </xf>
    <xf numFmtId="184" fontId="17" fillId="0" borderId="10" xfId="15" applyNumberFormat="1" applyFont="1" applyFill="1" applyBorder="1" applyAlignment="1" applyProtection="1">
      <alignment vertical="center"/>
      <protection locked="0"/>
    </xf>
    <xf numFmtId="184" fontId="17" fillId="0" borderId="10" xfId="20" applyNumberFormat="1" applyFont="1" applyFill="1" applyBorder="1">
      <alignment/>
      <protection/>
    </xf>
    <xf numFmtId="184" fontId="17" fillId="0" borderId="10" xfId="15" applyNumberFormat="1" applyFont="1" applyFill="1" applyBorder="1" applyAlignment="1" applyProtection="1" quotePrefix="1">
      <alignment horizontal="right"/>
      <protection locked="0"/>
    </xf>
    <xf numFmtId="184" fontId="17" fillId="0" borderId="68" xfId="20" applyNumberFormat="1" applyFont="1" applyFill="1" applyBorder="1">
      <alignment/>
      <protection/>
    </xf>
    <xf numFmtId="184" fontId="17" fillId="0" borderId="26" xfId="15" applyNumberFormat="1" applyFont="1" applyFill="1" applyBorder="1" applyAlignment="1" applyProtection="1">
      <alignment/>
      <protection locked="0"/>
    </xf>
    <xf numFmtId="184" fontId="17" fillId="0" borderId="3" xfId="15" applyNumberFormat="1" applyFont="1" applyFill="1" applyBorder="1" applyAlignment="1" applyProtection="1">
      <alignment vertical="center"/>
      <protection locked="0"/>
    </xf>
    <xf numFmtId="184" fontId="17" fillId="0" borderId="3" xfId="20" applyNumberFormat="1" applyFont="1" applyFill="1" applyBorder="1">
      <alignment/>
      <protection/>
    </xf>
    <xf numFmtId="184" fontId="17" fillId="0" borderId="3" xfId="15" applyNumberFormat="1" applyFont="1" applyFill="1" applyBorder="1" applyAlignment="1" applyProtection="1">
      <alignment/>
      <protection locked="0"/>
    </xf>
    <xf numFmtId="184" fontId="17" fillId="0" borderId="69" xfId="20" applyNumberFormat="1" applyFont="1" applyFill="1" applyBorder="1">
      <alignment/>
      <protection/>
    </xf>
    <xf numFmtId="184" fontId="17" fillId="0" borderId="26" xfId="20" applyNumberFormat="1" applyFont="1" applyFill="1" applyBorder="1" applyProtection="1">
      <alignment/>
      <protection locked="0"/>
    </xf>
    <xf numFmtId="184" fontId="17" fillId="0" borderId="3" xfId="20" applyNumberFormat="1" applyFont="1" applyFill="1" applyBorder="1" applyAlignment="1" applyProtection="1">
      <alignment vertical="center"/>
      <protection locked="0"/>
    </xf>
    <xf numFmtId="184" fontId="17" fillId="0" borderId="3" xfId="20" applyNumberFormat="1" applyFont="1" applyFill="1" applyBorder="1" applyProtection="1">
      <alignment/>
      <protection locked="0"/>
    </xf>
    <xf numFmtId="184" fontId="17" fillId="0" borderId="32" xfId="20" applyNumberFormat="1" applyFont="1" applyFill="1" applyBorder="1" applyProtection="1">
      <alignment/>
      <protection locked="0"/>
    </xf>
    <xf numFmtId="184" fontId="17" fillId="0" borderId="13" xfId="20" applyNumberFormat="1" applyFont="1" applyFill="1" applyBorder="1" applyAlignment="1" applyProtection="1">
      <alignment vertical="center"/>
      <protection locked="0"/>
    </xf>
    <xf numFmtId="184" fontId="17" fillId="0" borderId="13" xfId="20" applyNumberFormat="1" applyFont="1" applyFill="1" applyBorder="1">
      <alignment/>
      <protection/>
    </xf>
    <xf numFmtId="184" fontId="17" fillId="0" borderId="13" xfId="20" applyNumberFormat="1" applyFont="1" applyFill="1" applyBorder="1" applyProtection="1">
      <alignment/>
      <protection locked="0"/>
    </xf>
    <xf numFmtId="184" fontId="17" fillId="0" borderId="70" xfId="20" applyNumberFormat="1" applyFont="1" applyFill="1" applyBorder="1">
      <alignment/>
      <protection/>
    </xf>
    <xf numFmtId="184" fontId="15" fillId="0" borderId="25" xfId="20" applyNumberFormat="1" applyFont="1" applyFill="1" applyBorder="1" applyAlignment="1">
      <alignment vertical="center"/>
      <protection/>
    </xf>
    <xf numFmtId="184" fontId="17" fillId="0" borderId="54" xfId="20" applyNumberFormat="1" applyFont="1" applyFill="1" applyBorder="1" applyProtection="1">
      <alignment/>
      <protection locked="0"/>
    </xf>
    <xf numFmtId="184" fontId="17" fillId="0" borderId="10" xfId="20" applyNumberFormat="1" applyFont="1" applyFill="1" applyBorder="1" applyAlignment="1" applyProtection="1">
      <alignment vertical="center"/>
      <protection locked="0"/>
    </xf>
    <xf numFmtId="184" fontId="17" fillId="0" borderId="10" xfId="20" applyNumberFormat="1" applyFont="1" applyFill="1" applyBorder="1" applyProtection="1">
      <alignment/>
      <protection locked="0"/>
    </xf>
    <xf numFmtId="184" fontId="8" fillId="0" borderId="25" xfId="20" applyNumberFormat="1" applyFont="1" applyFill="1" applyBorder="1" applyAlignment="1">
      <alignment horizontal="center" vertical="center" wrapText="1"/>
      <protection/>
    </xf>
    <xf numFmtId="184" fontId="8" fillId="0" borderId="17" xfId="20" applyNumberFormat="1" applyFont="1" applyFill="1" applyBorder="1" applyAlignment="1">
      <alignment horizontal="center" vertical="center" wrapText="1"/>
      <protection/>
    </xf>
    <xf numFmtId="184" fontId="15" fillId="0" borderId="17" xfId="20" applyNumberFormat="1" applyFont="1" applyFill="1" applyBorder="1" applyAlignment="1">
      <alignment horizontal="center" vertical="center" wrapText="1"/>
      <protection/>
    </xf>
    <xf numFmtId="184" fontId="15" fillId="0" borderId="67" xfId="20" applyNumberFormat="1" applyFont="1" applyFill="1" applyBorder="1" applyAlignment="1">
      <alignment horizontal="center" vertical="center" wrapText="1"/>
      <protection/>
    </xf>
    <xf numFmtId="184" fontId="17" fillId="0" borderId="27" xfId="20" applyNumberFormat="1" applyFont="1" applyFill="1" applyBorder="1" applyProtection="1">
      <alignment/>
      <protection locked="0"/>
    </xf>
    <xf numFmtId="184" fontId="17" fillId="0" borderId="8" xfId="20" applyNumberFormat="1" applyFont="1" applyFill="1" applyBorder="1" applyAlignment="1" applyProtection="1">
      <alignment vertical="center"/>
      <protection locked="0"/>
    </xf>
    <xf numFmtId="184" fontId="17" fillId="0" borderId="8" xfId="20" applyNumberFormat="1" applyFont="1" applyFill="1" applyBorder="1">
      <alignment/>
      <protection/>
    </xf>
    <xf numFmtId="184" fontId="17" fillId="0" borderId="71" xfId="20" applyNumberFormat="1" applyFont="1" applyFill="1" applyBorder="1">
      <alignment/>
      <protection/>
    </xf>
    <xf numFmtId="184" fontId="15" fillId="0" borderId="72" xfId="20" applyNumberFormat="1" applyFont="1" applyFill="1" applyBorder="1" applyAlignment="1">
      <alignment vertical="center"/>
      <protection/>
    </xf>
    <xf numFmtId="184" fontId="15" fillId="0" borderId="50" xfId="20" applyNumberFormat="1" applyFont="1" applyFill="1" applyBorder="1" applyAlignment="1">
      <alignment vertical="center"/>
      <protection/>
    </xf>
    <xf numFmtId="184" fontId="15" fillId="0" borderId="73" xfId="20" applyNumberFormat="1" applyFont="1" applyFill="1" applyBorder="1" applyAlignment="1">
      <alignment vertical="center"/>
      <protection/>
    </xf>
    <xf numFmtId="0" fontId="22" fillId="0" borderId="0" xfId="20" applyFont="1" applyFill="1">
      <alignment/>
      <protection/>
    </xf>
    <xf numFmtId="164" fontId="22" fillId="0" borderId="0" xfId="20" applyNumberFormat="1" applyFont="1" applyFill="1" applyAlignment="1">
      <alignment vertical="center"/>
      <protection/>
    </xf>
    <xf numFmtId="184" fontId="17" fillId="0" borderId="6" xfId="20" applyNumberFormat="1" applyFont="1" applyFill="1" applyBorder="1" applyAlignment="1" applyProtection="1">
      <alignment horizontal="right" vertical="center"/>
      <protection locked="0"/>
    </xf>
    <xf numFmtId="184" fontId="17" fillId="0" borderId="3" xfId="20" applyNumberFormat="1" applyFont="1" applyFill="1" applyBorder="1" applyAlignment="1" applyProtection="1">
      <alignment horizontal="right" vertical="center"/>
      <protection locked="0"/>
    </xf>
    <xf numFmtId="184" fontId="17" fillId="0" borderId="8" xfId="20" applyNumberFormat="1" applyFont="1" applyFill="1" applyBorder="1" applyAlignment="1" applyProtection="1">
      <alignment horizontal="right" vertical="center"/>
      <protection locked="0"/>
    </xf>
    <xf numFmtId="0" fontId="8" fillId="0" borderId="25" xfId="20" applyFont="1" applyFill="1" applyBorder="1" applyAlignment="1">
      <alignment horizontal="center" vertical="center" wrapText="1"/>
      <protection/>
    </xf>
    <xf numFmtId="0" fontId="8" fillId="0" borderId="17" xfId="20" applyFont="1" applyFill="1" applyBorder="1" applyAlignment="1">
      <alignment horizontal="center" vertical="center" wrapText="1"/>
      <protection/>
    </xf>
    <xf numFmtId="0" fontId="8" fillId="0" borderId="18" xfId="20" applyFont="1" applyFill="1" applyBorder="1" applyAlignment="1">
      <alignment horizontal="center" vertical="center" wrapText="1"/>
      <protection/>
    </xf>
    <xf numFmtId="0" fontId="8" fillId="0" borderId="30" xfId="20" applyFont="1" applyFill="1" applyBorder="1" applyAlignment="1">
      <alignment horizontal="center" vertical="center" wrapText="1"/>
      <protection/>
    </xf>
    <xf numFmtId="184" fontId="17" fillId="0" borderId="11" xfId="20" applyNumberFormat="1" applyFont="1" applyFill="1" applyBorder="1" applyAlignment="1">
      <alignment vertical="center"/>
      <protection/>
    </xf>
    <xf numFmtId="184" fontId="17" fillId="0" borderId="12" xfId="20" applyNumberFormat="1" applyFont="1" applyFill="1" applyBorder="1" applyAlignment="1" applyProtection="1">
      <alignment vertical="center"/>
      <protection locked="0"/>
    </xf>
    <xf numFmtId="184" fontId="17" fillId="0" borderId="4" xfId="20" applyNumberFormat="1" applyFont="1" applyFill="1" applyBorder="1" applyAlignment="1">
      <alignment vertical="center"/>
      <protection/>
    </xf>
    <xf numFmtId="184" fontId="17" fillId="0" borderId="26" xfId="20" applyNumberFormat="1" applyFont="1" applyFill="1" applyBorder="1" applyAlignment="1" applyProtection="1">
      <alignment vertical="center"/>
      <protection locked="0"/>
    </xf>
    <xf numFmtId="184" fontId="15" fillId="0" borderId="26" xfId="20" applyNumberFormat="1" applyFont="1" applyFill="1" applyBorder="1" applyAlignment="1">
      <alignment vertical="center"/>
      <protection/>
    </xf>
    <xf numFmtId="184" fontId="15" fillId="0" borderId="3" xfId="20" applyNumberFormat="1" applyFont="1" applyFill="1" applyBorder="1" applyAlignment="1">
      <alignment vertical="center"/>
      <protection/>
    </xf>
    <xf numFmtId="184" fontId="15" fillId="0" borderId="4" xfId="20" applyNumberFormat="1" applyFont="1" applyFill="1" applyBorder="1" applyAlignment="1">
      <alignment vertical="center"/>
      <protection/>
    </xf>
    <xf numFmtId="184" fontId="15" fillId="0" borderId="12" xfId="20" applyNumberFormat="1" applyFont="1" applyFill="1" applyBorder="1" applyAlignment="1">
      <alignment vertical="center"/>
      <protection/>
    </xf>
    <xf numFmtId="184" fontId="17" fillId="0" borderId="32" xfId="20" applyNumberFormat="1" applyFont="1" applyFill="1" applyBorder="1" applyAlignment="1" applyProtection="1">
      <alignment vertical="center"/>
      <protection locked="0"/>
    </xf>
    <xf numFmtId="184" fontId="15" fillId="0" borderId="13" xfId="20" applyNumberFormat="1" applyFont="1" applyFill="1" applyBorder="1" applyAlignment="1" applyProtection="1">
      <alignment vertical="center"/>
      <protection locked="0"/>
    </xf>
    <xf numFmtId="184" fontId="15" fillId="0" borderId="14" xfId="20" applyNumberFormat="1" applyFont="1" applyFill="1" applyBorder="1" applyAlignment="1">
      <alignment vertical="center"/>
      <protection/>
    </xf>
    <xf numFmtId="184" fontId="17" fillId="0" borderId="24" xfId="20" applyNumberFormat="1" applyFont="1" applyFill="1" applyBorder="1" applyAlignment="1" applyProtection="1">
      <alignment vertical="center"/>
      <protection locked="0"/>
    </xf>
    <xf numFmtId="0" fontId="17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189" fontId="8" fillId="0" borderId="11" xfId="0" applyNumberFormat="1" applyFont="1" applyFill="1" applyBorder="1" applyAlignment="1" applyProtection="1">
      <alignment horizontal="right" vertical="center"/>
      <protection/>
    </xf>
    <xf numFmtId="189" fontId="14" fillId="0" borderId="4" xfId="0" applyNumberFormat="1" applyFont="1" applyFill="1" applyBorder="1" applyAlignment="1" applyProtection="1">
      <alignment horizontal="right" vertical="center"/>
      <protection locked="0"/>
    </xf>
    <xf numFmtId="189" fontId="14" fillId="0" borderId="9" xfId="0" applyNumberFormat="1" applyFont="1" applyFill="1" applyBorder="1" applyAlignment="1" applyProtection="1">
      <alignment horizontal="right" vertical="center"/>
      <protection locked="0"/>
    </xf>
    <xf numFmtId="189" fontId="14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16" fillId="0" borderId="51" xfId="0" applyFont="1" applyFill="1" applyBorder="1" applyAlignment="1" applyProtection="1">
      <alignment horizontal="centerContinuous" vertical="center"/>
      <protection/>
    </xf>
    <xf numFmtId="0" fontId="16" fillId="0" borderId="43" xfId="0" applyFont="1" applyFill="1" applyBorder="1" applyAlignment="1" applyProtection="1">
      <alignment horizontal="centerContinuous" vertical="center"/>
      <protection/>
    </xf>
    <xf numFmtId="0" fontId="16" fillId="0" borderId="9" xfId="0" applyFont="1" applyFill="1" applyBorder="1" applyAlignment="1" applyProtection="1">
      <alignment horizontal="center" vertical="center"/>
      <protection/>
    </xf>
    <xf numFmtId="49" fontId="20" fillId="0" borderId="44" xfId="0" applyNumberFormat="1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center" vertical="center"/>
      <protection/>
    </xf>
    <xf numFmtId="184" fontId="17" fillId="0" borderId="52" xfId="0" applyNumberFormat="1" applyFont="1" applyFill="1" applyBorder="1" applyAlignment="1" applyProtection="1">
      <alignment horizontal="right" vertical="center"/>
      <protection locked="0"/>
    </xf>
    <xf numFmtId="184" fontId="17" fillId="0" borderId="37" xfId="0" applyNumberFormat="1" applyFont="1" applyFill="1" applyBorder="1" applyAlignment="1" applyProtection="1">
      <alignment horizontal="right" vertical="center"/>
      <protection locked="0"/>
    </xf>
    <xf numFmtId="212" fontId="17" fillId="0" borderId="11" xfId="0" applyNumberFormat="1" applyFont="1" applyFill="1" applyBorder="1" applyAlignment="1" applyProtection="1">
      <alignment horizontal="right" vertical="center"/>
      <protection/>
    </xf>
    <xf numFmtId="184" fontId="17" fillId="0" borderId="3" xfId="0" applyNumberFormat="1" applyFont="1" applyFill="1" applyBorder="1" applyAlignment="1" applyProtection="1">
      <alignment horizontal="right" vertical="center"/>
      <protection locked="0"/>
    </xf>
    <xf numFmtId="184" fontId="17" fillId="0" borderId="36" xfId="0" applyNumberFormat="1" applyFont="1" applyFill="1" applyBorder="1" applyAlignment="1" applyProtection="1">
      <alignment horizontal="right" vertical="center"/>
      <protection locked="0"/>
    </xf>
    <xf numFmtId="212" fontId="17" fillId="0" borderId="7" xfId="0" applyNumberFormat="1" applyFont="1" applyFill="1" applyBorder="1" applyAlignment="1" applyProtection="1">
      <alignment horizontal="right" vertical="center"/>
      <protection/>
    </xf>
    <xf numFmtId="212" fontId="17" fillId="0" borderId="4" xfId="0" applyNumberFormat="1" applyFont="1" applyFill="1" applyBorder="1" applyAlignment="1" applyProtection="1">
      <alignment horizontal="right" vertical="center"/>
      <protection/>
    </xf>
    <xf numFmtId="184" fontId="17" fillId="0" borderId="6" xfId="0" applyNumberFormat="1" applyFont="1" applyFill="1" applyBorder="1" applyAlignment="1" applyProtection="1">
      <alignment horizontal="right" vertical="center"/>
      <protection locked="0"/>
    </xf>
    <xf numFmtId="184" fontId="17" fillId="0" borderId="48" xfId="0" applyNumberFormat="1" applyFont="1" applyFill="1" applyBorder="1" applyAlignment="1" applyProtection="1">
      <alignment horizontal="right" vertical="center"/>
      <protection locked="0"/>
    </xf>
    <xf numFmtId="212" fontId="17" fillId="0" borderId="9" xfId="0" applyNumberFormat="1" applyFont="1" applyFill="1" applyBorder="1" applyAlignment="1" applyProtection="1">
      <alignment horizontal="right" vertical="center"/>
      <protection/>
    </xf>
    <xf numFmtId="184" fontId="18" fillId="0" borderId="25" xfId="0" applyNumberFormat="1" applyFont="1" applyFill="1" applyBorder="1" applyAlignment="1" applyProtection="1">
      <alignment vertical="center"/>
      <protection/>
    </xf>
    <xf numFmtId="184" fontId="18" fillId="0" borderId="44" xfId="0" applyNumberFormat="1" applyFont="1" applyFill="1" applyBorder="1" applyAlignment="1" applyProtection="1">
      <alignment vertical="center"/>
      <protection/>
    </xf>
    <xf numFmtId="212" fontId="17" fillId="0" borderId="18" xfId="0" applyNumberFormat="1" applyFont="1" applyFill="1" applyBorder="1" applyAlignment="1" applyProtection="1">
      <alignment horizontal="right" vertical="center"/>
      <protection/>
    </xf>
    <xf numFmtId="184" fontId="18" fillId="0" borderId="25" xfId="0" applyNumberFormat="1" applyFont="1" applyFill="1" applyBorder="1" applyAlignment="1" applyProtection="1">
      <alignment horizontal="right" vertical="center"/>
      <protection/>
    </xf>
    <xf numFmtId="184" fontId="18" fillId="0" borderId="55" xfId="0" applyNumberFormat="1" applyFont="1" applyFill="1" applyBorder="1" applyAlignment="1" applyProtection="1">
      <alignment vertical="center"/>
      <protection/>
    </xf>
    <xf numFmtId="184" fontId="18" fillId="0" borderId="37" xfId="0" applyNumberFormat="1" applyFont="1" applyFill="1" applyBorder="1" applyAlignment="1" applyProtection="1">
      <alignment vertical="center"/>
      <protection/>
    </xf>
    <xf numFmtId="184" fontId="15" fillId="0" borderId="25" xfId="0" applyNumberFormat="1" applyFont="1" applyFill="1" applyBorder="1" applyAlignment="1" applyProtection="1">
      <alignment vertical="center"/>
      <protection/>
    </xf>
    <xf numFmtId="184" fontId="15" fillId="0" borderId="44" xfId="0" applyNumberFormat="1" applyFont="1" applyFill="1" applyBorder="1" applyAlignment="1" applyProtection="1">
      <alignment vertical="center"/>
      <protection/>
    </xf>
    <xf numFmtId="184" fontId="18" fillId="0" borderId="33" xfId="0" applyNumberFormat="1" applyFont="1" applyFill="1" applyBorder="1" applyAlignment="1" applyProtection="1">
      <alignment vertical="center"/>
      <protection/>
    </xf>
    <xf numFmtId="212" fontId="17" fillId="0" borderId="53" xfId="0" applyNumberFormat="1" applyFont="1" applyFill="1" applyBorder="1" applyAlignment="1" applyProtection="1">
      <alignment horizontal="right" vertical="center"/>
      <protection/>
    </xf>
    <xf numFmtId="184" fontId="15" fillId="0" borderId="3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184" fontId="17" fillId="0" borderId="10" xfId="0" applyNumberFormat="1" applyFont="1" applyFill="1" applyBorder="1" applyAlignment="1" applyProtection="1">
      <alignment horizontal="right" vertical="center"/>
      <protection locked="0"/>
    </xf>
    <xf numFmtId="184" fontId="17" fillId="0" borderId="20" xfId="0" applyNumberFormat="1" applyFont="1" applyFill="1" applyBorder="1" applyAlignment="1" applyProtection="1">
      <alignment horizontal="right" vertical="center"/>
      <protection locked="0"/>
    </xf>
    <xf numFmtId="184" fontId="17" fillId="0" borderId="8" xfId="0" applyNumberFormat="1" applyFont="1" applyFill="1" applyBorder="1" applyAlignment="1" applyProtection="1">
      <alignment horizontal="right" vertical="center"/>
      <protection locked="0"/>
    </xf>
    <xf numFmtId="184" fontId="17" fillId="0" borderId="43" xfId="0" applyNumberFormat="1" applyFont="1" applyFill="1" applyBorder="1" applyAlignment="1" applyProtection="1">
      <alignment horizontal="right" vertical="center"/>
      <protection locked="0"/>
    </xf>
    <xf numFmtId="184" fontId="15" fillId="0" borderId="17" xfId="0" applyNumberFormat="1" applyFont="1" applyFill="1" applyBorder="1" applyAlignment="1" applyProtection="1">
      <alignment horizontal="right" vertical="center"/>
      <protection/>
    </xf>
    <xf numFmtId="184" fontId="17" fillId="0" borderId="48" xfId="0" applyNumberFormat="1" applyFont="1" applyFill="1" applyBorder="1" applyAlignment="1" applyProtection="1">
      <alignment horizontal="right" vertical="center"/>
      <protection/>
    </xf>
    <xf numFmtId="184" fontId="17" fillId="0" borderId="8" xfId="0" applyNumberFormat="1" applyFont="1" applyFill="1" applyBorder="1" applyAlignment="1" applyProtection="1" quotePrefix="1">
      <alignment horizontal="right" vertical="center"/>
      <protection locked="0"/>
    </xf>
    <xf numFmtId="184" fontId="18" fillId="0" borderId="17" xfId="0" applyNumberFormat="1" applyFont="1" applyFill="1" applyBorder="1" applyAlignment="1" applyProtection="1">
      <alignment horizontal="right" vertical="center"/>
      <protection/>
    </xf>
    <xf numFmtId="184" fontId="17" fillId="0" borderId="3" xfId="0" applyNumberFormat="1" applyFont="1" applyFill="1" applyBorder="1" applyAlignment="1" applyProtection="1">
      <alignment horizontal="right" vertical="center"/>
      <protection/>
    </xf>
    <xf numFmtId="184" fontId="17" fillId="0" borderId="36" xfId="0" applyNumberFormat="1" applyFont="1" applyFill="1" applyBorder="1" applyAlignment="1" applyProtection="1">
      <alignment horizontal="right" vertical="center"/>
      <protection/>
    </xf>
    <xf numFmtId="184" fontId="17" fillId="0" borderId="3" xfId="0" applyNumberFormat="1" applyFont="1" applyFill="1" applyBorder="1" applyAlignment="1" applyProtection="1" quotePrefix="1">
      <alignment horizontal="right" vertical="center"/>
      <protection locked="0"/>
    </xf>
    <xf numFmtId="184" fontId="17" fillId="0" borderId="8" xfId="0" applyNumberFormat="1" applyFont="1" applyFill="1" applyBorder="1" applyAlignment="1" applyProtection="1" quotePrefix="1">
      <alignment horizontal="right" vertical="center"/>
      <protection/>
    </xf>
    <xf numFmtId="184" fontId="17" fillId="0" borderId="43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9" fillId="0" borderId="0" xfId="22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 applyProtection="1">
      <alignment vertical="center"/>
      <protection locked="0"/>
    </xf>
    <xf numFmtId="164" fontId="17" fillId="0" borderId="36" xfId="0" applyNumberFormat="1" applyFont="1" applyFill="1" applyBorder="1" applyAlignment="1" applyProtection="1">
      <alignment vertical="center"/>
      <protection locked="0"/>
    </xf>
    <xf numFmtId="164" fontId="15" fillId="0" borderId="36" xfId="0" applyNumberFormat="1" applyFont="1" applyFill="1" applyBorder="1" applyAlignment="1" applyProtection="1">
      <alignment vertical="center"/>
      <protection/>
    </xf>
    <xf numFmtId="164" fontId="15" fillId="0" borderId="4" xfId="0" applyNumberFormat="1" applyFont="1" applyFill="1" applyBorder="1" applyAlignment="1" applyProtection="1">
      <alignment vertical="center"/>
      <protection/>
    </xf>
    <xf numFmtId="164" fontId="8" fillId="0" borderId="20" xfId="0" applyNumberFormat="1" applyFont="1" applyFill="1" applyBorder="1" applyAlignment="1">
      <alignment horizontal="centerContinuous" vertical="center"/>
    </xf>
    <xf numFmtId="164" fontId="8" fillId="0" borderId="74" xfId="0" applyNumberFormat="1" applyFont="1" applyFill="1" applyBorder="1" applyAlignment="1">
      <alignment horizontal="centerContinuous" vertical="center"/>
    </xf>
    <xf numFmtId="164" fontId="8" fillId="0" borderId="75" xfId="0" applyNumberFormat="1" applyFont="1" applyFill="1" applyBorder="1" applyAlignment="1">
      <alignment horizontal="centerContinuous" vertical="center"/>
    </xf>
    <xf numFmtId="164" fontId="8" fillId="0" borderId="47" xfId="0" applyNumberFormat="1" applyFont="1" applyFill="1" applyBorder="1" applyAlignment="1">
      <alignment horizontal="center" vertical="center"/>
    </xf>
    <xf numFmtId="164" fontId="8" fillId="0" borderId="46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 wrapText="1"/>
    </xf>
    <xf numFmtId="164" fontId="15" fillId="0" borderId="44" xfId="0" applyNumberFormat="1" applyFont="1" applyFill="1" applyBorder="1" applyAlignment="1">
      <alignment horizontal="center" vertical="center" wrapText="1"/>
    </xf>
    <xf numFmtId="164" fontId="15" fillId="0" borderId="76" xfId="0" applyNumberFormat="1" applyFont="1" applyFill="1" applyBorder="1" applyAlignment="1">
      <alignment horizontal="center" vertical="center" wrapText="1"/>
    </xf>
    <xf numFmtId="0" fontId="30" fillId="0" borderId="14" xfId="22" applyFont="1" applyFill="1" applyBorder="1" applyAlignment="1">
      <alignment horizontal="center" vertical="center" wrapText="1"/>
      <protection/>
    </xf>
    <xf numFmtId="201" fontId="31" fillId="0" borderId="6" xfId="22" applyNumberFormat="1" applyFont="1" applyFill="1" applyBorder="1" applyAlignment="1">
      <alignment horizontal="right" vertical="center" wrapText="1"/>
      <protection/>
    </xf>
    <xf numFmtId="201" fontId="31" fillId="0" borderId="77" xfId="22" applyNumberFormat="1" applyFont="1" applyFill="1" applyBorder="1" applyAlignment="1">
      <alignment horizontal="right" vertical="center" wrapText="1"/>
      <protection/>
    </xf>
    <xf numFmtId="201" fontId="21" fillId="0" borderId="3" xfId="22" applyNumberFormat="1" applyFont="1" applyFill="1" applyBorder="1" applyAlignment="1">
      <alignment horizontal="right" vertical="center" wrapText="1"/>
      <protection/>
    </xf>
    <xf numFmtId="201" fontId="31" fillId="0" borderId="78" xfId="22" applyNumberFormat="1" applyFont="1" applyFill="1" applyBorder="1" applyAlignment="1">
      <alignment horizontal="right" vertical="center" wrapText="1"/>
      <protection/>
    </xf>
    <xf numFmtId="201" fontId="21" fillId="0" borderId="78" xfId="22" applyNumberFormat="1" applyFont="1" applyFill="1" applyBorder="1" applyAlignment="1">
      <alignment horizontal="right" vertical="center" wrapText="1"/>
      <protection/>
    </xf>
    <xf numFmtId="201" fontId="21" fillId="0" borderId="3" xfId="22" applyNumberFormat="1" applyFont="1" applyFill="1" applyBorder="1" applyAlignment="1" applyProtection="1">
      <alignment horizontal="right" vertical="center" wrapText="1"/>
      <protection locked="0"/>
    </xf>
    <xf numFmtId="201" fontId="21" fillId="0" borderId="79" xfId="22" applyNumberFormat="1" applyFont="1" applyFill="1" applyBorder="1" applyAlignment="1">
      <alignment horizontal="right" vertical="center" wrapText="1"/>
      <protection/>
    </xf>
    <xf numFmtId="201" fontId="31" fillId="0" borderId="3" xfId="22" applyNumberFormat="1" applyFont="1" applyFill="1" applyBorder="1" applyAlignment="1">
      <alignment horizontal="right" vertical="center" wrapText="1"/>
      <protection/>
    </xf>
    <xf numFmtId="201" fontId="31" fillId="0" borderId="4" xfId="22" applyNumberFormat="1" applyFont="1" applyFill="1" applyBorder="1" applyAlignment="1">
      <alignment horizontal="right" vertical="center" wrapText="1"/>
      <protection/>
    </xf>
    <xf numFmtId="201" fontId="30" fillId="0" borderId="3" xfId="22" applyNumberFormat="1" applyFont="1" applyFill="1" applyBorder="1" applyAlignment="1">
      <alignment horizontal="right" vertical="center" wrapText="1"/>
      <protection/>
    </xf>
    <xf numFmtId="201" fontId="30" fillId="0" borderId="4" xfId="22" applyNumberFormat="1" applyFont="1" applyFill="1" applyBorder="1" applyAlignment="1">
      <alignment horizontal="right" vertical="center" wrapText="1"/>
      <protection/>
    </xf>
    <xf numFmtId="201" fontId="21" fillId="0" borderId="4" xfId="22" applyNumberFormat="1" applyFont="1" applyFill="1" applyBorder="1" applyAlignment="1">
      <alignment horizontal="right" vertical="center" wrapText="1"/>
      <protection/>
    </xf>
    <xf numFmtId="201" fontId="21" fillId="0" borderId="4" xfId="22" applyNumberFormat="1" applyFont="1" applyFill="1" applyBorder="1" applyAlignment="1" applyProtection="1">
      <alignment horizontal="right" vertical="center" wrapText="1"/>
      <protection locked="0"/>
    </xf>
    <xf numFmtId="201" fontId="30" fillId="0" borderId="79" xfId="22" applyNumberFormat="1" applyFont="1" applyFill="1" applyBorder="1" applyAlignment="1">
      <alignment horizontal="right" vertical="center" wrapText="1"/>
      <protection/>
    </xf>
    <xf numFmtId="201" fontId="30" fillId="0" borderId="3" xfId="22" applyNumberFormat="1" applyFont="1" applyFill="1" applyBorder="1" applyAlignment="1" applyProtection="1">
      <alignment horizontal="right" vertical="center" wrapText="1"/>
      <protection locked="0"/>
    </xf>
    <xf numFmtId="201" fontId="30" fillId="0" borderId="78" xfId="22" applyNumberFormat="1" applyFont="1" applyFill="1" applyBorder="1" applyAlignment="1">
      <alignment horizontal="right" vertical="center" wrapText="1"/>
      <protection/>
    </xf>
    <xf numFmtId="201" fontId="31" fillId="0" borderId="3" xfId="22" applyNumberFormat="1" applyFont="1" applyFill="1" applyBorder="1" applyAlignment="1" applyProtection="1">
      <alignment horizontal="right" vertical="center" wrapText="1"/>
      <protection locked="0"/>
    </xf>
    <xf numFmtId="201" fontId="21" fillId="0" borderId="79" xfId="22" applyNumberFormat="1" applyFont="1" applyFill="1" applyBorder="1" applyAlignment="1" applyProtection="1">
      <alignment horizontal="right" vertical="center" wrapText="1"/>
      <protection/>
    </xf>
    <xf numFmtId="201" fontId="30" fillId="0" borderId="3" xfId="22" applyNumberFormat="1" applyFont="1" applyFill="1" applyBorder="1" applyAlignment="1" applyProtection="1">
      <alignment horizontal="right" vertical="center" wrapText="1"/>
      <protection/>
    </xf>
    <xf numFmtId="201" fontId="31" fillId="0" borderId="79" xfId="22" applyNumberFormat="1" applyFont="1" applyFill="1" applyBorder="1" applyAlignment="1">
      <alignment horizontal="right" vertical="center" wrapText="1"/>
      <protection/>
    </xf>
    <xf numFmtId="201" fontId="31" fillId="0" borderId="80" xfId="22" applyNumberFormat="1" applyFont="1" applyFill="1" applyBorder="1" applyAlignment="1">
      <alignment horizontal="right" vertical="center" wrapText="1"/>
      <protection/>
    </xf>
    <xf numFmtId="201" fontId="31" fillId="0" borderId="13" xfId="22" applyNumberFormat="1" applyFont="1" applyFill="1" applyBorder="1" applyAlignment="1">
      <alignment horizontal="right" vertical="center" wrapText="1"/>
      <protection/>
    </xf>
    <xf numFmtId="201" fontId="31" fillId="0" borderId="81" xfId="22" applyNumberFormat="1" applyFont="1" applyFill="1" applyBorder="1" applyAlignment="1">
      <alignment horizontal="right" vertical="center" wrapText="1"/>
      <protection/>
    </xf>
    <xf numFmtId="49" fontId="15" fillId="0" borderId="14" xfId="21" applyNumberFormat="1" applyFont="1" applyFill="1" applyBorder="1" applyAlignment="1" applyProtection="1">
      <alignment horizontal="center" vertical="center"/>
      <protection/>
    </xf>
    <xf numFmtId="183" fontId="17" fillId="0" borderId="7" xfId="21" applyNumberFormat="1" applyFont="1" applyFill="1" applyBorder="1" applyAlignment="1" applyProtection="1">
      <alignment vertical="center"/>
      <protection locked="0"/>
    </xf>
    <xf numFmtId="183" fontId="17" fillId="0" borderId="4" xfId="21" applyNumberFormat="1" applyFont="1" applyFill="1" applyBorder="1" applyAlignment="1" applyProtection="1">
      <alignment vertical="center"/>
      <protection locked="0"/>
    </xf>
    <xf numFmtId="183" fontId="15" fillId="0" borderId="4" xfId="21" applyNumberFormat="1" applyFont="1" applyFill="1" applyBorder="1" applyAlignment="1" applyProtection="1">
      <alignment vertical="center"/>
      <protection/>
    </xf>
    <xf numFmtId="183" fontId="19" fillId="0" borderId="4" xfId="21" applyNumberFormat="1" applyFont="1" applyFill="1" applyBorder="1" applyAlignment="1" applyProtection="1">
      <alignment vertical="center"/>
      <protection/>
    </xf>
    <xf numFmtId="183" fontId="18" fillId="0" borderId="4" xfId="21" applyNumberFormat="1" applyFont="1" applyFill="1" applyBorder="1" applyAlignment="1" applyProtection="1">
      <alignment vertical="center"/>
      <protection locked="0"/>
    </xf>
    <xf numFmtId="183" fontId="15" fillId="0" borderId="14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Alignment="1" applyProtection="1">
      <alignment vertical="center"/>
      <protection locked="0"/>
    </xf>
    <xf numFmtId="164" fontId="0" fillId="0" borderId="0" xfId="0" applyNumberFormat="1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3" fontId="1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7" xfId="0" applyNumberFormat="1" applyFont="1" applyFill="1" applyBorder="1" applyAlignment="1">
      <alignment horizontal="right" vertical="center" wrapText="1" indent="1"/>
    </xf>
    <xf numFmtId="3" fontId="1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8" xfId="0" applyNumberFormat="1" applyFont="1" applyFill="1" applyBorder="1" applyAlignment="1">
      <alignment horizontal="right" vertical="center" wrapText="1" indent="1"/>
    </xf>
    <xf numFmtId="0" fontId="0" fillId="0" borderId="45" xfId="0" applyFill="1" applyBorder="1" applyAlignment="1">
      <alignment vertical="center" wrapText="1"/>
    </xf>
    <xf numFmtId="0" fontId="8" fillId="0" borderId="83" xfId="20" applyFont="1" applyFill="1" applyBorder="1" applyAlignment="1">
      <alignment horizontal="center" vertical="center" wrapText="1"/>
      <protection/>
    </xf>
    <xf numFmtId="0" fontId="8" fillId="0" borderId="59" xfId="20" applyFont="1" applyFill="1" applyBorder="1" applyAlignment="1">
      <alignment horizontal="center" vertical="center" wrapText="1"/>
      <protection/>
    </xf>
    <xf numFmtId="0" fontId="8" fillId="0" borderId="84" xfId="20" applyFont="1" applyFill="1" applyBorder="1" applyAlignment="1">
      <alignment horizontal="center" vertical="center" wrapText="1"/>
      <protection/>
    </xf>
    <xf numFmtId="184" fontId="17" fillId="0" borderId="10" xfId="20" applyNumberFormat="1" applyFont="1" applyFill="1" applyBorder="1" applyAlignment="1" applyProtection="1">
      <alignment horizontal="right" vertical="center"/>
      <protection locked="0"/>
    </xf>
    <xf numFmtId="184" fontId="17" fillId="0" borderId="10" xfId="15" applyNumberFormat="1" applyFont="1" applyFill="1" applyBorder="1" applyAlignment="1" applyProtection="1">
      <alignment horizontal="right" vertical="center"/>
      <protection locked="0"/>
    </xf>
    <xf numFmtId="184" fontId="17" fillId="0" borderId="10" xfId="20" applyNumberFormat="1" applyFont="1" applyFill="1" applyBorder="1" applyAlignment="1">
      <alignment horizontal="right" vertical="center"/>
      <protection/>
    </xf>
    <xf numFmtId="184" fontId="17" fillId="0" borderId="10" xfId="15" applyNumberFormat="1" applyFont="1" applyFill="1" applyBorder="1" applyAlignment="1" applyProtection="1" quotePrefix="1">
      <alignment horizontal="right" vertical="center"/>
      <protection locked="0"/>
    </xf>
    <xf numFmtId="184" fontId="17" fillId="0" borderId="11" xfId="20" applyNumberFormat="1" applyFont="1" applyFill="1" applyBorder="1" applyAlignment="1">
      <alignment horizontal="right" vertical="center"/>
      <protection/>
    </xf>
    <xf numFmtId="184" fontId="17" fillId="0" borderId="3" xfId="15" applyNumberFormat="1" applyFont="1" applyFill="1" applyBorder="1" applyAlignment="1" applyProtection="1">
      <alignment horizontal="right" vertical="center"/>
      <protection locked="0"/>
    </xf>
    <xf numFmtId="184" fontId="17" fillId="0" borderId="3" xfId="20" applyNumberFormat="1" applyFont="1" applyFill="1" applyBorder="1" applyAlignment="1">
      <alignment horizontal="right" vertical="center"/>
      <protection/>
    </xf>
    <xf numFmtId="184" fontId="17" fillId="0" borderId="3" xfId="15" applyNumberFormat="1" applyFont="1" applyFill="1" applyBorder="1" applyAlignment="1" applyProtection="1" quotePrefix="1">
      <alignment horizontal="right" vertical="center"/>
      <protection locked="0"/>
    </xf>
    <xf numFmtId="184" fontId="17" fillId="0" borderId="4" xfId="20" applyNumberFormat="1" applyFont="1" applyFill="1" applyBorder="1" applyAlignment="1">
      <alignment horizontal="right" vertical="center"/>
      <protection/>
    </xf>
    <xf numFmtId="184" fontId="17" fillId="0" borderId="8" xfId="15" applyNumberFormat="1" applyFont="1" applyFill="1" applyBorder="1" applyAlignment="1" applyProtection="1">
      <alignment horizontal="right" vertical="center"/>
      <protection locked="0"/>
    </xf>
    <xf numFmtId="184" fontId="17" fillId="0" borderId="8" xfId="20" applyNumberFormat="1" applyFont="1" applyFill="1" applyBorder="1" applyAlignment="1">
      <alignment horizontal="right" vertical="center"/>
      <protection/>
    </xf>
    <xf numFmtId="184" fontId="17" fillId="0" borderId="8" xfId="15" applyNumberFormat="1" applyFont="1" applyFill="1" applyBorder="1" applyAlignment="1" applyProtection="1" quotePrefix="1">
      <alignment horizontal="right" vertical="center"/>
      <protection locked="0"/>
    </xf>
    <xf numFmtId="184" fontId="17" fillId="0" borderId="9" xfId="20" applyNumberFormat="1" applyFont="1" applyFill="1" applyBorder="1" applyAlignment="1">
      <alignment horizontal="right" vertical="center"/>
      <protection/>
    </xf>
    <xf numFmtId="184" fontId="15" fillId="0" borderId="17" xfId="20" applyNumberFormat="1" applyFont="1" applyFill="1" applyBorder="1" applyAlignment="1" applyProtection="1">
      <alignment horizontal="right" vertical="center"/>
      <protection/>
    </xf>
    <xf numFmtId="184" fontId="17" fillId="0" borderId="6" xfId="15" applyNumberFormat="1" applyFont="1" applyFill="1" applyBorder="1" applyAlignment="1" applyProtection="1">
      <alignment horizontal="right" vertical="center"/>
      <protection locked="0"/>
    </xf>
    <xf numFmtId="184" fontId="17" fillId="0" borderId="6" xfId="20" applyNumberFormat="1" applyFont="1" applyFill="1" applyBorder="1" applyAlignment="1">
      <alignment horizontal="right" vertical="center"/>
      <protection/>
    </xf>
    <xf numFmtId="184" fontId="17" fillId="0" borderId="6" xfId="15" applyNumberFormat="1" applyFont="1" applyFill="1" applyBorder="1" applyAlignment="1" applyProtection="1" quotePrefix="1">
      <alignment horizontal="right" vertical="center"/>
      <protection locked="0"/>
    </xf>
    <xf numFmtId="184" fontId="17" fillId="0" borderId="7" xfId="20" applyNumberFormat="1" applyFont="1" applyFill="1" applyBorder="1" applyAlignment="1">
      <alignment horizontal="right" vertical="center"/>
      <protection/>
    </xf>
    <xf numFmtId="184" fontId="15" fillId="0" borderId="18" xfId="20" applyNumberFormat="1" applyFont="1" applyFill="1" applyBorder="1" applyAlignment="1">
      <alignment horizontal="right" vertical="center"/>
      <protection/>
    </xf>
    <xf numFmtId="184" fontId="17" fillId="0" borderId="13" xfId="20" applyNumberFormat="1" applyFont="1" applyFill="1" applyBorder="1" applyAlignment="1" applyProtection="1">
      <alignment horizontal="right" vertical="center"/>
      <protection locked="0"/>
    </xf>
    <xf numFmtId="184" fontId="17" fillId="0" borderId="13" xfId="15" applyNumberFormat="1" applyFont="1" applyFill="1" applyBorder="1" applyAlignment="1" applyProtection="1">
      <alignment horizontal="right" vertical="center"/>
      <protection locked="0"/>
    </xf>
    <xf numFmtId="184" fontId="17" fillId="0" borderId="13" xfId="20" applyNumberFormat="1" applyFont="1" applyFill="1" applyBorder="1" applyAlignment="1">
      <alignment horizontal="right" vertical="center"/>
      <protection/>
    </xf>
    <xf numFmtId="184" fontId="17" fillId="0" borderId="13" xfId="15" applyNumberFormat="1" applyFont="1" applyFill="1" applyBorder="1" applyAlignment="1" applyProtection="1" quotePrefix="1">
      <alignment horizontal="right" vertical="center"/>
      <protection locked="0"/>
    </xf>
    <xf numFmtId="184" fontId="17" fillId="0" borderId="14" xfId="20" applyNumberFormat="1" applyFont="1" applyFill="1" applyBorder="1" applyAlignment="1">
      <alignment horizontal="right" vertical="center"/>
      <protection/>
    </xf>
    <xf numFmtId="164" fontId="0" fillId="0" borderId="0" xfId="0" applyNumberFormat="1" applyFill="1" applyBorder="1" applyAlignment="1">
      <alignment vertical="center" wrapText="1"/>
    </xf>
    <xf numFmtId="164" fontId="8" fillId="0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5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3" fontId="17" fillId="0" borderId="85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56" xfId="0" applyNumberFormat="1" applyFont="1" applyFill="1" applyBorder="1" applyAlignment="1">
      <alignment horizontal="center" vertical="center" wrapText="1"/>
    </xf>
    <xf numFmtId="3" fontId="17" fillId="0" borderId="86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87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8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56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 applyProtection="1">
      <alignment horizontal="right" vertical="center"/>
      <protection locked="0"/>
    </xf>
    <xf numFmtId="3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Fill="1" applyBorder="1" applyAlignment="1" quotePrefix="1">
      <alignment horizontal="left" vertical="center" indent="1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0" xfId="0" applyNumberFormat="1" applyFont="1" applyFill="1" applyBorder="1" applyAlignment="1" applyProtection="1">
      <alignment vertical="center" wrapText="1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 locked="0"/>
    </xf>
    <xf numFmtId="4" fontId="15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 indent="1"/>
      <protection locked="0"/>
    </xf>
    <xf numFmtId="164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3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/>
      <protection/>
    </xf>
    <xf numFmtId="3" fontId="15" fillId="0" borderId="0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Border="1" applyAlignment="1" applyProtection="1">
      <alignment horizontal="right" vertical="center" wrapText="1"/>
      <protection/>
    </xf>
    <xf numFmtId="3" fontId="17" fillId="0" borderId="0" xfId="0" applyNumberFormat="1" applyFont="1" applyFill="1" applyBorder="1" applyAlignment="1" applyProtection="1">
      <alignment vertical="center" wrapText="1"/>
      <protection locked="0"/>
    </xf>
    <xf numFmtId="3" fontId="15" fillId="0" borderId="0" xfId="0" applyNumberFormat="1" applyFont="1" applyFill="1" applyBorder="1" applyAlignment="1">
      <alignment vertical="center" wrapText="1"/>
    </xf>
    <xf numFmtId="166" fontId="15" fillId="0" borderId="0" xfId="0" applyNumberFormat="1" applyFont="1" applyFill="1" applyBorder="1" applyAlignment="1">
      <alignment horizontal="left" vertical="center" wrapText="1" indent="1"/>
    </xf>
    <xf numFmtId="164" fontId="0" fillId="0" borderId="0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3" fontId="1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164" fontId="17" fillId="0" borderId="14" xfId="19" applyNumberFormat="1" applyFont="1" applyFill="1" applyBorder="1" applyAlignment="1" applyProtection="1">
      <alignment vertical="center" wrapText="1"/>
      <protection locked="0"/>
    </xf>
    <xf numFmtId="164" fontId="17" fillId="0" borderId="43" xfId="0" applyNumberFormat="1" applyFont="1" applyFill="1" applyBorder="1" applyAlignment="1" applyProtection="1">
      <alignment vertical="center" wrapText="1"/>
      <protection locked="0"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ont="1" applyFill="1" applyBorder="1" applyAlignment="1">
      <alignment vertical="center" wrapText="1"/>
    </xf>
    <xf numFmtId="164" fontId="15" fillId="0" borderId="44" xfId="0" applyNumberFormat="1" applyFont="1" applyFill="1" applyBorder="1" applyAlignment="1" applyProtection="1">
      <alignment vertical="center" wrapText="1"/>
      <protection/>
    </xf>
    <xf numFmtId="164" fontId="15" fillId="0" borderId="18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1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Fill="1" applyBorder="1" applyAlignment="1">
      <alignment vertical="center" wrapText="1"/>
    </xf>
    <xf numFmtId="1" fontId="17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  <protection/>
    </xf>
    <xf numFmtId="164" fontId="15" fillId="2" borderId="17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ont="1" applyFill="1" applyAlignment="1">
      <alignment horizontal="center" vertical="center" wrapText="1"/>
    </xf>
    <xf numFmtId="164" fontId="15" fillId="0" borderId="33" xfId="0" applyNumberFormat="1" applyFont="1" applyFill="1" applyBorder="1" applyAlignment="1">
      <alignment horizontal="center" vertical="center" wrapText="1"/>
    </xf>
    <xf numFmtId="164" fontId="15" fillId="0" borderId="17" xfId="0" applyNumberFormat="1" applyFont="1" applyFill="1" applyBorder="1" applyAlignment="1">
      <alignment horizontal="center" vertical="center" wrapText="1"/>
    </xf>
    <xf numFmtId="164" fontId="15" fillId="0" borderId="54" xfId="0" applyNumberFormat="1" applyFont="1" applyFill="1" applyBorder="1" applyAlignment="1">
      <alignment horizontal="right" vertical="center" wrapText="1" indent="1"/>
    </xf>
    <xf numFmtId="164" fontId="15" fillId="0" borderId="10" xfId="0" applyNumberFormat="1" applyFont="1" applyFill="1" applyBorder="1" applyAlignment="1">
      <alignment horizontal="left" vertical="center" wrapText="1" indent="1"/>
    </xf>
    <xf numFmtId="1" fontId="4" fillId="2" borderId="10" xfId="0" applyNumberFormat="1" applyFont="1" applyFill="1" applyBorder="1" applyAlignment="1" applyProtection="1">
      <alignment horizontal="center" vertical="center" wrapText="1"/>
      <protection/>
    </xf>
    <xf numFmtId="164" fontId="15" fillId="0" borderId="10" xfId="0" applyNumberFormat="1" applyFont="1" applyFill="1" applyBorder="1" applyAlignment="1" applyProtection="1">
      <alignment vertical="center" wrapText="1"/>
      <protection/>
    </xf>
    <xf numFmtId="164" fontId="15" fillId="0" borderId="20" xfId="0" applyNumberFormat="1" applyFont="1" applyFill="1" applyBorder="1" applyAlignment="1" applyProtection="1">
      <alignment vertical="center" wrapText="1"/>
      <protection/>
    </xf>
    <xf numFmtId="164" fontId="15" fillId="0" borderId="86" xfId="0" applyNumberFormat="1" applyFont="1" applyFill="1" applyBorder="1" applyAlignment="1">
      <alignment vertical="center" wrapText="1"/>
    </xf>
    <xf numFmtId="164" fontId="15" fillId="0" borderId="26" xfId="0" applyNumberFormat="1" applyFont="1" applyFill="1" applyBorder="1" applyAlignment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57" xfId="0" applyNumberFormat="1" applyFont="1" applyFill="1" applyBorder="1" applyAlignment="1">
      <alignment vertical="center" wrapText="1"/>
    </xf>
    <xf numFmtId="164" fontId="15" fillId="0" borderId="3" xfId="0" applyNumberFormat="1" applyFont="1" applyFill="1" applyBorder="1" applyAlignment="1" applyProtection="1">
      <alignment horizontal="left" vertical="center" wrapText="1" indent="1"/>
      <protection/>
    </xf>
    <xf numFmtId="1" fontId="4" fillId="2" borderId="3" xfId="0" applyNumberFormat="1" applyFont="1" applyFill="1" applyBorder="1" applyAlignment="1" applyProtection="1">
      <alignment horizontal="center" vertical="center" wrapText="1"/>
      <protection/>
    </xf>
    <xf numFmtId="164" fontId="15" fillId="0" borderId="3" xfId="0" applyNumberFormat="1" applyFont="1" applyFill="1" applyBorder="1" applyAlignment="1" applyProtection="1">
      <alignment vertical="center" wrapText="1"/>
      <protection/>
    </xf>
    <xf numFmtId="16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57" xfId="0" applyNumberFormat="1" applyFont="1" applyFill="1" applyBorder="1" applyAlignment="1">
      <alignment vertical="center" wrapText="1"/>
    </xf>
    <xf numFmtId="164" fontId="17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164" fontId="15" fillId="0" borderId="2" xfId="0" applyNumberFormat="1" applyFont="1" applyFill="1" applyBorder="1" applyAlignment="1" applyProtection="1">
      <alignment vertical="center" wrapText="1"/>
      <protection/>
    </xf>
    <xf numFmtId="164" fontId="15" fillId="0" borderId="45" xfId="0" applyNumberFormat="1" applyFont="1" applyFill="1" applyBorder="1" applyAlignment="1" applyProtection="1">
      <alignment vertical="center" wrapText="1"/>
      <protection/>
    </xf>
    <xf numFmtId="164" fontId="17" fillId="0" borderId="3" xfId="0" applyNumberFormat="1" applyFont="1" applyFill="1" applyBorder="1" applyAlignment="1" applyProtection="1">
      <alignment horizontal="left" vertical="center" wrapText="1" inden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>
      <alignment horizontal="right" vertical="center" wrapText="1" indent="1"/>
    </xf>
    <xf numFmtId="164" fontId="0" fillId="0" borderId="36" xfId="0" applyNumberFormat="1" applyFont="1" applyFill="1" applyBorder="1" applyAlignment="1">
      <alignment vertical="center" wrapText="1"/>
    </xf>
    <xf numFmtId="164" fontId="0" fillId="0" borderId="57" xfId="0" applyNumberFormat="1" applyFont="1" applyFill="1" applyBorder="1" applyAlignment="1">
      <alignment vertical="center" wrapText="1"/>
    </xf>
    <xf numFmtId="1" fontId="0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45" xfId="0" applyNumberFormat="1" applyFont="1" applyFill="1" applyBorder="1" applyAlignment="1" applyProtection="1">
      <alignment vertical="center" wrapText="1"/>
      <protection locked="0"/>
    </xf>
    <xf numFmtId="164" fontId="15" fillId="0" borderId="25" xfId="0" applyNumberFormat="1" applyFont="1" applyFill="1" applyBorder="1" applyAlignment="1">
      <alignment horizontal="right" vertical="center" wrapText="1" indent="1"/>
    </xf>
    <xf numFmtId="164" fontId="15" fillId="0" borderId="17" xfId="0" applyNumberFormat="1" applyFont="1" applyFill="1" applyBorder="1" applyAlignment="1">
      <alignment horizontal="left" vertical="center" wrapText="1" indent="1"/>
    </xf>
    <xf numFmtId="1" fontId="17" fillId="2" borderId="44" xfId="0" applyNumberFormat="1" applyFont="1" applyFill="1" applyBorder="1" applyAlignment="1" applyProtection="1">
      <alignment vertical="center" wrapText="1"/>
      <protection/>
    </xf>
    <xf numFmtId="164" fontId="15" fillId="0" borderId="56" xfId="0" applyNumberFormat="1" applyFont="1" applyFill="1" applyBorder="1" applyAlignment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17" fillId="0" borderId="8" xfId="0" applyFont="1" applyFill="1" applyBorder="1" applyAlignment="1" applyProtection="1">
      <alignment vertical="center" wrapText="1"/>
      <protection/>
    </xf>
    <xf numFmtId="0" fontId="17" fillId="0" borderId="8" xfId="0" applyFont="1" applyFill="1" applyBorder="1" applyAlignment="1" applyProtection="1">
      <alignment vertical="center" wrapText="1"/>
      <protection locked="0"/>
    </xf>
    <xf numFmtId="164" fontId="17" fillId="0" borderId="8" xfId="0" applyNumberFormat="1" applyFont="1" applyFill="1" applyBorder="1" applyAlignment="1" applyProtection="1">
      <alignment vertical="center"/>
      <protection locked="0"/>
    </xf>
    <xf numFmtId="164" fontId="17" fillId="0" borderId="43" xfId="0" applyNumberFormat="1" applyFont="1" applyFill="1" applyBorder="1" applyAlignment="1" applyProtection="1">
      <alignment vertical="center"/>
      <protection locked="0"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vertical="center" wrapText="1"/>
      <protection/>
    </xf>
    <xf numFmtId="164" fontId="17" fillId="0" borderId="13" xfId="0" applyNumberFormat="1" applyFont="1" applyFill="1" applyBorder="1" applyAlignment="1" applyProtection="1">
      <alignment vertical="center"/>
      <protection locked="0"/>
    </xf>
    <xf numFmtId="164" fontId="17" fillId="0" borderId="46" xfId="0" applyNumberFormat="1" applyFont="1" applyFill="1" applyBorder="1" applyAlignment="1" applyProtection="1">
      <alignment vertical="center"/>
      <protection locked="0"/>
    </xf>
    <xf numFmtId="164" fontId="15" fillId="0" borderId="17" xfId="0" applyNumberFormat="1" applyFont="1" applyFill="1" applyBorder="1" applyAlignment="1" applyProtection="1">
      <alignment vertical="center"/>
      <protection/>
    </xf>
    <xf numFmtId="164" fontId="15" fillId="0" borderId="44" xfId="0" applyNumberFormat="1" applyFont="1" applyFill="1" applyBorder="1" applyAlignment="1" applyProtection="1">
      <alignment vertical="center"/>
      <protection/>
    </xf>
    <xf numFmtId="164" fontId="15" fillId="0" borderId="18" xfId="0" applyNumberFormat="1" applyFont="1" applyFill="1" applyBorder="1" applyAlignment="1" applyProtection="1">
      <alignment vertical="center"/>
      <protection/>
    </xf>
    <xf numFmtId="164" fontId="15" fillId="0" borderId="14" xfId="0" applyNumberFormat="1" applyFont="1" applyFill="1" applyBorder="1" applyAlignment="1" applyProtection="1">
      <alignment vertical="center"/>
      <protection/>
    </xf>
    <xf numFmtId="164" fontId="8" fillId="0" borderId="17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164" fontId="17" fillId="0" borderId="6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7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3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5" xfId="0" applyNumberFormat="1" applyFont="1" applyFill="1" applyBorder="1" applyAlignment="1">
      <alignment horizontal="right" vertical="center" wrapText="1" indent="2"/>
    </xf>
    <xf numFmtId="164" fontId="15" fillId="0" borderId="16" xfId="0" applyNumberFormat="1" applyFont="1" applyFill="1" applyBorder="1" applyAlignment="1">
      <alignment horizontal="right" vertical="center" wrapText="1" indent="2"/>
    </xf>
    <xf numFmtId="0" fontId="17" fillId="0" borderId="54" xfId="0" applyFont="1" applyFill="1" applyBorder="1" applyAlignment="1">
      <alignment horizontal="right" vertical="center" indent="1"/>
    </xf>
    <xf numFmtId="0" fontId="17" fillId="0" borderId="10" xfId="0" applyFont="1" applyFill="1" applyBorder="1" applyAlignment="1" applyProtection="1">
      <alignment horizontal="left" vertical="center" indent="1"/>
      <protection locked="0"/>
    </xf>
    <xf numFmtId="3" fontId="17" fillId="0" borderId="20" xfId="0" applyNumberFormat="1" applyFont="1" applyFill="1" applyBorder="1" applyAlignment="1" applyProtection="1">
      <alignment horizontal="right" vertical="center"/>
      <protection locked="0"/>
    </xf>
    <xf numFmtId="3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Font="1" applyFill="1" applyBorder="1" applyAlignment="1">
      <alignment vertical="center"/>
    </xf>
    <xf numFmtId="3" fontId="17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Font="1" applyFill="1" applyBorder="1" applyAlignment="1">
      <alignment/>
    </xf>
    <xf numFmtId="0" fontId="8" fillId="0" borderId="6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164" fontId="8" fillId="0" borderId="89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 indent="1"/>
    </xf>
    <xf numFmtId="0" fontId="17" fillId="0" borderId="3" xfId="0" applyFont="1" applyFill="1" applyBorder="1" applyAlignment="1">
      <alignment horizontal="left" vertical="center" wrapText="1" indent="1"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4" xfId="0" applyNumberFormat="1" applyFont="1" applyFill="1" applyBorder="1" applyAlignment="1" applyProtection="1">
      <alignment vertical="center" wrapText="1"/>
      <protection locked="0"/>
    </xf>
    <xf numFmtId="0" fontId="18" fillId="0" borderId="5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vertical="center" wrapText="1" indent="2"/>
    </xf>
    <xf numFmtId="0" fontId="17" fillId="0" borderId="10" xfId="0" applyFont="1" applyFill="1" applyBorder="1" applyAlignment="1">
      <alignment horizontal="left" vertical="center" wrapText="1" indent="1"/>
    </xf>
    <xf numFmtId="3" fontId="17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1" xfId="0" applyNumberFormat="1" applyFont="1" applyFill="1" applyBorder="1" applyAlignment="1" applyProtection="1">
      <alignment vertical="center" wrapText="1"/>
      <protection locked="0"/>
    </xf>
    <xf numFmtId="0" fontId="18" fillId="0" borderId="3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 indent="1"/>
    </xf>
    <xf numFmtId="3" fontId="17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5" xfId="0" applyNumberFormat="1" applyFont="1" applyFill="1" applyBorder="1" applyAlignment="1" applyProtection="1">
      <alignment vertical="center" wrapText="1"/>
      <protection locked="0"/>
    </xf>
    <xf numFmtId="0" fontId="17" fillId="0" borderId="8" xfId="0" applyFont="1" applyFill="1" applyBorder="1" applyAlignment="1">
      <alignment horizontal="left" vertical="center" wrapText="1" indent="1"/>
    </xf>
    <xf numFmtId="3" fontId="1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9" xfId="0" applyNumberFormat="1" applyFont="1" applyFill="1" applyBorder="1" applyAlignment="1" applyProtection="1">
      <alignment vertical="center" wrapText="1"/>
      <protection locked="0"/>
    </xf>
    <xf numFmtId="0" fontId="17" fillId="0" borderId="6" xfId="0" applyFont="1" applyFill="1" applyBorder="1" applyAlignment="1">
      <alignment horizontal="left" vertical="center" wrapText="1" indent="1"/>
    </xf>
    <xf numFmtId="3" fontId="17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>
      <alignment horizontal="left" vertical="center" wrapText="1" indent="1"/>
    </xf>
    <xf numFmtId="164" fontId="19" fillId="0" borderId="18" xfId="0" applyNumberFormat="1" applyFont="1" applyFill="1" applyBorder="1" applyAlignment="1">
      <alignment horizontal="right" vertical="center" wrapText="1"/>
    </xf>
    <xf numFmtId="0" fontId="17" fillId="0" borderId="13" xfId="0" applyFont="1" applyFill="1" applyBorder="1" applyAlignment="1">
      <alignment horizontal="left" vertical="center" wrapText="1" indent="1"/>
    </xf>
    <xf numFmtId="3" fontId="17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4" xfId="0" applyNumberFormat="1" applyFont="1" applyFill="1" applyBorder="1" applyAlignment="1" applyProtection="1">
      <alignment vertical="center" wrapText="1"/>
      <protection locked="0"/>
    </xf>
    <xf numFmtId="0" fontId="19" fillId="0" borderId="29" xfId="0" applyFont="1" applyFill="1" applyBorder="1" applyAlignment="1">
      <alignment horizontal="left" vertical="center" wrapText="1" inden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74" xfId="0" applyFont="1" applyFill="1" applyBorder="1" applyAlignment="1">
      <alignment horizontal="left" vertical="center" wrapText="1" indent="1"/>
    </xf>
    <xf numFmtId="0" fontId="17" fillId="0" borderId="0" xfId="0" applyFont="1" applyFill="1" applyAlignment="1">
      <alignment horizontal="left" vertical="center" wrapText="1" indent="1"/>
    </xf>
    <xf numFmtId="3" fontId="19" fillId="2" borderId="44" xfId="0" applyNumberFormat="1" applyFont="1" applyFill="1" applyBorder="1" applyAlignment="1" applyProtection="1">
      <alignment horizontal="right" vertical="center" wrapText="1"/>
      <protection/>
    </xf>
    <xf numFmtId="3" fontId="19" fillId="0" borderId="18" xfId="0" applyNumberFormat="1" applyFont="1" applyFill="1" applyBorder="1" applyAlignment="1" applyProtection="1">
      <alignment vertical="center" wrapText="1"/>
      <protection locked="0"/>
    </xf>
    <xf numFmtId="0" fontId="8" fillId="0" borderId="17" xfId="0" applyFont="1" applyFill="1" applyBorder="1" applyAlignment="1">
      <alignment horizontal="left" vertical="center" wrapText="1" inden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3" fontId="17" fillId="0" borderId="0" xfId="0" applyNumberFormat="1" applyFont="1" applyFill="1" applyAlignment="1">
      <alignment horizontal="right" vertical="center" wrapText="1"/>
    </xf>
    <xf numFmtId="3" fontId="17" fillId="0" borderId="0" xfId="0" applyNumberFormat="1" applyFont="1" applyFill="1" applyAlignment="1">
      <alignment vertical="center" wrapText="1"/>
    </xf>
    <xf numFmtId="0" fontId="15" fillId="0" borderId="33" xfId="0" applyFont="1" applyFill="1" applyBorder="1" applyAlignment="1">
      <alignment horizontal="center" vertical="center" wrapText="1"/>
    </xf>
    <xf numFmtId="3" fontId="15" fillId="0" borderId="29" xfId="0" applyNumberFormat="1" applyFont="1" applyFill="1" applyBorder="1" applyAlignment="1">
      <alignment horizontal="right" vertical="center" wrapText="1"/>
    </xf>
    <xf numFmtId="3" fontId="15" fillId="0" borderId="34" xfId="0" applyNumberFormat="1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6" xfId="19" applyNumberFormat="1" applyFont="1" applyFill="1" applyBorder="1" applyAlignment="1" applyProtection="1" quotePrefix="1">
      <alignment horizontal="left" vertical="center" wrapText="1" indent="2"/>
      <protection/>
    </xf>
    <xf numFmtId="3" fontId="18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3" xfId="19" applyNumberFormat="1" applyFont="1" applyFill="1" applyBorder="1" applyAlignment="1" applyProtection="1" quotePrefix="1">
      <alignment horizontal="left" vertical="center" wrapText="1" indent="2"/>
      <protection/>
    </xf>
    <xf numFmtId="0" fontId="17" fillId="0" borderId="3" xfId="0" applyFont="1" applyFill="1" applyBorder="1" applyAlignment="1">
      <alignment horizontal="right" vertical="justify" wrapText="1" indent="2"/>
    </xf>
    <xf numFmtId="0" fontId="19" fillId="0" borderId="17" xfId="0" applyFont="1" applyFill="1" applyBorder="1" applyAlignment="1">
      <alignment horizontal="right" vertical="justify" wrapText="1" indent="2"/>
    </xf>
    <xf numFmtId="0" fontId="17" fillId="0" borderId="8" xfId="0" applyFont="1" applyFill="1" applyBorder="1" applyAlignment="1">
      <alignment horizontal="right" vertical="justify" wrapText="1" indent="2"/>
    </xf>
    <xf numFmtId="3" fontId="19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7" xfId="0" applyFont="1" applyFill="1" applyBorder="1" applyAlignment="1">
      <alignment horizontal="right" vertical="justify" wrapText="1" indent="2"/>
    </xf>
    <xf numFmtId="0" fontId="18" fillId="0" borderId="3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right" vertical="justify" wrapText="1" indent="2"/>
    </xf>
    <xf numFmtId="3" fontId="19" fillId="2" borderId="47" xfId="0" applyNumberFormat="1" applyFont="1" applyFill="1" applyBorder="1" applyAlignment="1">
      <alignment horizontal="right" vertical="center" wrapText="1"/>
    </xf>
    <xf numFmtId="3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3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 horizontal="left" vertical="center" wrapText="1"/>
    </xf>
    <xf numFmtId="3" fontId="0" fillId="0" borderId="0" xfId="0" applyNumberFormat="1" applyFont="1" applyFill="1" applyAlignment="1">
      <alignment horizontal="right" vertical="center" wrapText="1"/>
    </xf>
    <xf numFmtId="3" fontId="0" fillId="0" borderId="0" xfId="0" applyNumberFormat="1" applyFont="1" applyFill="1" applyAlignment="1">
      <alignment vertical="center" wrapText="1"/>
    </xf>
    <xf numFmtId="3" fontId="1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8" xfId="0" applyNumberFormat="1" applyFont="1" applyFill="1" applyBorder="1" applyAlignment="1" applyProtection="1">
      <alignment horizontal="right" vertical="center" wrapText="1"/>
      <protection locked="0"/>
    </xf>
    <xf numFmtId="184" fontId="17" fillId="0" borderId="7" xfId="20" applyNumberFormat="1" applyFont="1" applyFill="1" applyBorder="1" applyAlignment="1" applyProtection="1">
      <alignment horizontal="right" vertical="center"/>
      <protection locked="0"/>
    </xf>
    <xf numFmtId="184" fontId="17" fillId="0" borderId="4" xfId="20" applyNumberFormat="1" applyFont="1" applyFill="1" applyBorder="1" applyAlignment="1" applyProtection="1">
      <alignment horizontal="right" vertical="center"/>
      <protection locked="0"/>
    </xf>
    <xf numFmtId="184" fontId="17" fillId="0" borderId="9" xfId="20" applyNumberFormat="1" applyFont="1" applyFill="1" applyBorder="1" applyAlignment="1" applyProtection="1">
      <alignment horizontal="right" vertical="center"/>
      <protection locked="0"/>
    </xf>
    <xf numFmtId="184" fontId="17" fillId="0" borderId="6" xfId="20" applyNumberFormat="1" applyFont="1" applyFill="1" applyBorder="1" applyAlignment="1" applyProtection="1">
      <alignment vertical="center"/>
      <protection locked="0"/>
    </xf>
    <xf numFmtId="184" fontId="17" fillId="0" borderId="7" xfId="20" applyNumberFormat="1" applyFont="1" applyFill="1" applyBorder="1" applyAlignment="1" applyProtection="1">
      <alignment vertical="center"/>
      <protection locked="0"/>
    </xf>
    <xf numFmtId="184" fontId="17" fillId="0" borderId="9" xfId="20" applyNumberFormat="1" applyFont="1" applyFill="1" applyBorder="1" applyAlignment="1" applyProtection="1">
      <alignment vertical="center"/>
      <protection locked="0"/>
    </xf>
    <xf numFmtId="184" fontId="15" fillId="0" borderId="17" xfId="20" applyNumberFormat="1" applyFont="1" applyFill="1" applyBorder="1" applyAlignment="1">
      <alignment vertical="center"/>
      <protection/>
    </xf>
    <xf numFmtId="184" fontId="15" fillId="0" borderId="18" xfId="20" applyNumberFormat="1" applyFont="1" applyFill="1" applyBorder="1" applyAlignment="1">
      <alignment vertical="center"/>
      <protection/>
    </xf>
    <xf numFmtId="184" fontId="17" fillId="0" borderId="6" xfId="20" applyNumberFormat="1" applyFont="1" applyFill="1" applyBorder="1" applyAlignment="1" applyProtection="1">
      <alignment vertical="center"/>
      <protection locked="0"/>
    </xf>
    <xf numFmtId="184" fontId="17" fillId="0" borderId="7" xfId="20" applyNumberFormat="1" applyFont="1" applyFill="1" applyBorder="1" applyAlignment="1" applyProtection="1">
      <alignment vertical="center"/>
      <protection locked="0"/>
    </xf>
    <xf numFmtId="184" fontId="17" fillId="0" borderId="3" xfId="20" applyNumberFormat="1" applyFont="1" applyFill="1" applyBorder="1" applyAlignment="1" applyProtection="1">
      <alignment vertical="center"/>
      <protection locked="0"/>
    </xf>
    <xf numFmtId="184" fontId="17" fillId="0" borderId="4" xfId="20" applyNumberFormat="1" applyFont="1" applyFill="1" applyBorder="1" applyAlignment="1" applyProtection="1">
      <alignment vertical="center"/>
      <protection locked="0"/>
    </xf>
    <xf numFmtId="184" fontId="17" fillId="0" borderId="8" xfId="20" applyNumberFormat="1" applyFont="1" applyFill="1" applyBorder="1" applyAlignment="1" applyProtection="1">
      <alignment vertical="center"/>
      <protection locked="0"/>
    </xf>
    <xf numFmtId="184" fontId="17" fillId="0" borderId="9" xfId="20" applyNumberFormat="1" applyFont="1" applyFill="1" applyBorder="1" applyAlignment="1" applyProtection="1">
      <alignment vertical="center"/>
      <protection locked="0"/>
    </xf>
    <xf numFmtId="184" fontId="17" fillId="0" borderId="4" xfId="20" applyNumberFormat="1" applyFont="1" applyFill="1" applyBorder="1" applyAlignment="1" applyProtection="1">
      <alignment vertical="center"/>
      <protection locked="0"/>
    </xf>
    <xf numFmtId="0" fontId="4" fillId="0" borderId="10" xfId="20" applyFont="1" applyFill="1" applyBorder="1" applyAlignment="1">
      <alignment horizontal="center" vertical="center"/>
      <protection/>
    </xf>
    <xf numFmtId="0" fontId="20" fillId="0" borderId="32" xfId="20" applyNumberFormat="1" applyFont="1" applyFill="1" applyBorder="1" applyAlignment="1" applyProtection="1">
      <alignment horizontal="center" vertical="center"/>
      <protection/>
    </xf>
    <xf numFmtId="0" fontId="20" fillId="0" borderId="13" xfId="20" applyNumberFormat="1" applyFont="1" applyFill="1" applyBorder="1" applyAlignment="1" applyProtection="1">
      <alignment horizontal="center" vertical="center"/>
      <protection/>
    </xf>
    <xf numFmtId="0" fontId="20" fillId="0" borderId="14" xfId="20" applyNumberFormat="1" applyFont="1" applyFill="1" applyBorder="1" applyAlignment="1" applyProtection="1">
      <alignment horizontal="center" vertical="center"/>
      <protection/>
    </xf>
    <xf numFmtId="0" fontId="17" fillId="0" borderId="6" xfId="20" applyFont="1" applyFill="1" applyBorder="1" applyAlignment="1">
      <alignment horizontal="left" vertical="center" wrapText="1"/>
      <protection/>
    </xf>
    <xf numFmtId="0" fontId="17" fillId="0" borderId="8" xfId="20" applyFont="1" applyFill="1" applyBorder="1" applyAlignment="1">
      <alignment horizontal="left" vertical="center" wrapText="1"/>
      <protection/>
    </xf>
    <xf numFmtId="0" fontId="15" fillId="0" borderId="17" xfId="20" applyFont="1" applyFill="1" applyBorder="1" applyAlignment="1">
      <alignment horizontal="left" vertical="center" wrapText="1"/>
      <protection/>
    </xf>
    <xf numFmtId="184" fontId="19" fillId="0" borderId="17" xfId="20" applyNumberFormat="1" applyFont="1" applyFill="1" applyBorder="1" applyAlignment="1">
      <alignment vertical="center"/>
      <protection/>
    </xf>
    <xf numFmtId="184" fontId="19" fillId="0" borderId="18" xfId="20" applyNumberFormat="1" applyFont="1" applyFill="1" applyBorder="1" applyAlignment="1">
      <alignment vertical="center"/>
      <protection/>
    </xf>
    <xf numFmtId="184" fontId="17" fillId="2" borderId="3" xfId="20" applyNumberFormat="1" applyFont="1" applyFill="1" applyBorder="1" applyAlignment="1" applyProtection="1">
      <alignment vertical="center"/>
      <protection/>
    </xf>
    <xf numFmtId="0" fontId="17" fillId="0" borderId="8" xfId="20" applyFont="1" applyFill="1" applyBorder="1" applyAlignment="1" quotePrefix="1">
      <alignment horizontal="left" vertical="center" wrapText="1"/>
      <protection/>
    </xf>
    <xf numFmtId="184" fontId="19" fillId="0" borderId="17" xfId="20" applyNumberFormat="1" applyFont="1" applyFill="1" applyBorder="1" applyAlignment="1" applyProtection="1">
      <alignment vertical="center"/>
      <protection/>
    </xf>
    <xf numFmtId="184" fontId="19" fillId="0" borderId="18" xfId="20" applyNumberFormat="1" applyFont="1" applyFill="1" applyBorder="1" applyAlignment="1" applyProtection="1">
      <alignment vertical="center"/>
      <protection/>
    </xf>
    <xf numFmtId="172" fontId="15" fillId="0" borderId="54" xfId="20" applyNumberFormat="1" applyFont="1" applyFill="1" applyBorder="1" applyAlignment="1">
      <alignment horizontal="center" vertical="center"/>
      <protection/>
    </xf>
    <xf numFmtId="0" fontId="15" fillId="0" borderId="10" xfId="20" applyFont="1" applyFill="1" applyBorder="1" applyAlignment="1">
      <alignment horizontal="left" vertical="center" wrapText="1"/>
      <protection/>
    </xf>
    <xf numFmtId="184" fontId="19" fillId="0" borderId="10" xfId="20" applyNumberFormat="1" applyFont="1" applyFill="1" applyBorder="1" applyAlignment="1" applyProtection="1">
      <alignment vertical="center"/>
      <protection/>
    </xf>
    <xf numFmtId="184" fontId="19" fillId="0" borderId="11" xfId="20" applyNumberFormat="1" applyFont="1" applyFill="1" applyBorder="1" applyAlignment="1" applyProtection="1">
      <alignment vertical="center"/>
      <protection/>
    </xf>
    <xf numFmtId="172" fontId="15" fillId="0" borderId="32" xfId="20" applyNumberFormat="1" applyFont="1" applyFill="1" applyBorder="1" applyAlignment="1">
      <alignment horizontal="center" vertical="center"/>
      <protection/>
    </xf>
    <xf numFmtId="0" fontId="15" fillId="0" borderId="13" xfId="20" applyFont="1" applyFill="1" applyBorder="1" applyAlignment="1">
      <alignment horizontal="left" vertical="center" wrapText="1"/>
      <protection/>
    </xf>
    <xf numFmtId="184" fontId="19" fillId="0" borderId="13" xfId="20" applyNumberFormat="1" applyFont="1" applyFill="1" applyBorder="1" applyAlignment="1" applyProtection="1">
      <alignment vertical="center"/>
      <protection/>
    </xf>
    <xf numFmtId="184" fontId="19" fillId="0" borderId="14" xfId="20" applyNumberFormat="1" applyFont="1" applyFill="1" applyBorder="1" applyAlignment="1" applyProtection="1">
      <alignment vertical="center"/>
      <protection/>
    </xf>
    <xf numFmtId="184" fontId="17" fillId="2" borderId="8" xfId="20" applyNumberFormat="1" applyFont="1" applyFill="1" applyBorder="1" applyAlignment="1" applyProtection="1">
      <alignment vertical="center"/>
      <protection/>
    </xf>
    <xf numFmtId="172" fontId="15" fillId="0" borderId="55" xfId="20" applyNumberFormat="1" applyFont="1" applyFill="1" applyBorder="1" applyAlignment="1">
      <alignment horizontal="center" vertical="center"/>
      <protection/>
    </xf>
    <xf numFmtId="0" fontId="15" fillId="0" borderId="52" xfId="20" applyFont="1" applyFill="1" applyBorder="1" applyAlignment="1">
      <alignment horizontal="left" vertical="center" wrapText="1"/>
      <protection/>
    </xf>
    <xf numFmtId="184" fontId="19" fillId="0" borderId="53" xfId="20" applyNumberFormat="1" applyFont="1" applyFill="1" applyBorder="1" applyAlignment="1" applyProtection="1">
      <alignment vertical="center"/>
      <protection/>
    </xf>
    <xf numFmtId="172" fontId="15" fillId="0" borderId="25" xfId="20" applyNumberFormat="1" applyFont="1" applyFill="1" applyBorder="1" applyAlignment="1">
      <alignment horizontal="center" vertical="center"/>
      <protection/>
    </xf>
    <xf numFmtId="172" fontId="15" fillId="0" borderId="35" xfId="20" applyNumberFormat="1" applyFont="1" applyFill="1" applyBorder="1" applyAlignment="1">
      <alignment horizontal="center" vertical="center"/>
      <protection/>
    </xf>
    <xf numFmtId="0" fontId="15" fillId="0" borderId="5" xfId="20" applyFont="1" applyFill="1" applyBorder="1" applyAlignment="1">
      <alignment horizontal="left" vertical="center" wrapText="1"/>
      <protection/>
    </xf>
    <xf numFmtId="184" fontId="19" fillId="0" borderId="5" xfId="20" applyNumberFormat="1" applyFont="1" applyFill="1" applyBorder="1" applyAlignment="1" applyProtection="1">
      <alignment vertical="center"/>
      <protection/>
    </xf>
    <xf numFmtId="184" fontId="19" fillId="0" borderId="16" xfId="20" applyNumberFormat="1" applyFont="1" applyFill="1" applyBorder="1" applyAlignment="1" applyProtection="1">
      <alignment vertical="center"/>
      <protection/>
    </xf>
    <xf numFmtId="184" fontId="19" fillId="2" borderId="5" xfId="20" applyNumberFormat="1" applyFont="1" applyFill="1" applyBorder="1" applyAlignment="1" applyProtection="1">
      <alignment vertical="center"/>
      <protection/>
    </xf>
    <xf numFmtId="0" fontId="29" fillId="0" borderId="0" xfId="0" applyFont="1" applyFill="1" applyAlignment="1">
      <alignment/>
    </xf>
    <xf numFmtId="184" fontId="15" fillId="0" borderId="54" xfId="20" applyNumberFormat="1" applyFont="1" applyFill="1" applyBorder="1" applyAlignment="1" applyProtection="1">
      <alignment horizontal="center" vertical="center"/>
      <protection locked="0"/>
    </xf>
    <xf numFmtId="3" fontId="31" fillId="0" borderId="6" xfId="22" applyNumberFormat="1" applyFont="1" applyFill="1" applyBorder="1" applyProtection="1">
      <alignment/>
      <protection locked="0"/>
    </xf>
    <xf numFmtId="164" fontId="10" fillId="0" borderId="0" xfId="0" applyNumberFormat="1" applyFont="1" applyFill="1" applyAlignment="1">
      <alignment vertical="center" wrapText="1"/>
    </xf>
    <xf numFmtId="164" fontId="15" fillId="0" borderId="56" xfId="0" applyNumberFormat="1" applyFont="1" applyFill="1" applyBorder="1" applyAlignment="1">
      <alignment horizontal="center" vertical="center"/>
    </xf>
    <xf numFmtId="164" fontId="15" fillId="0" borderId="90" xfId="0" applyNumberFormat="1" applyFont="1" applyFill="1" applyBorder="1" applyAlignment="1">
      <alignment horizontal="center" vertical="center"/>
    </xf>
    <xf numFmtId="164" fontId="15" fillId="0" borderId="91" xfId="0" applyNumberFormat="1" applyFont="1" applyFill="1" applyBorder="1" applyAlignment="1">
      <alignment horizontal="center" vertical="center"/>
    </xf>
    <xf numFmtId="164" fontId="15" fillId="0" borderId="91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/>
    </xf>
    <xf numFmtId="3" fontId="17" fillId="0" borderId="92" xfId="0" applyNumberFormat="1" applyFont="1" applyFill="1" applyBorder="1" applyAlignment="1" applyProtection="1">
      <alignment horizontal="right" vertical="center"/>
      <protection locked="0"/>
    </xf>
    <xf numFmtId="3" fontId="17" fillId="0" borderId="92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92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86" xfId="0" applyNumberFormat="1" applyFont="1" applyFill="1" applyBorder="1" applyAlignment="1">
      <alignment horizontal="right" vertical="center" wrapText="1"/>
    </xf>
    <xf numFmtId="4" fontId="15" fillId="0" borderId="92" xfId="0" applyNumberFormat="1" applyFont="1" applyFill="1" applyBorder="1" applyAlignment="1">
      <alignment horizontal="right" vertical="center" wrapText="1"/>
    </xf>
    <xf numFmtId="49" fontId="18" fillId="0" borderId="21" xfId="0" applyNumberFormat="1" applyFont="1" applyFill="1" applyBorder="1" applyAlignment="1" quotePrefix="1">
      <alignment horizontal="left" vertical="center" indent="1"/>
    </xf>
    <xf numFmtId="3" fontId="18" fillId="0" borderId="57" xfId="0" applyNumberFormat="1" applyFont="1" applyFill="1" applyBorder="1" applyAlignment="1" applyProtection="1">
      <alignment horizontal="right" vertical="center"/>
      <protection locked="0"/>
    </xf>
    <xf numFmtId="3" fontId="18" fillId="0" borderId="57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57" xfId="0" applyNumberFormat="1" applyFont="1" applyFill="1" applyBorder="1" applyAlignment="1">
      <alignment horizontal="right" vertical="center" wrapText="1"/>
    </xf>
    <xf numFmtId="4" fontId="18" fillId="0" borderId="57" xfId="0" applyNumberFormat="1" applyFont="1" applyFill="1" applyBorder="1" applyAlignment="1" applyProtection="1">
      <alignment vertical="center" wrapText="1"/>
      <protection locked="0"/>
    </xf>
    <xf numFmtId="49" fontId="17" fillId="0" borderId="21" xfId="0" applyNumberFormat="1" applyFont="1" applyFill="1" applyBorder="1" applyAlignment="1">
      <alignment horizontal="left" vertical="center"/>
    </xf>
    <xf numFmtId="3" fontId="17" fillId="0" borderId="57" xfId="0" applyNumberFormat="1" applyFont="1" applyFill="1" applyBorder="1" applyAlignment="1" applyProtection="1">
      <alignment horizontal="right" vertical="center"/>
      <protection locked="0"/>
    </xf>
    <xf numFmtId="3" fontId="17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57" xfId="0" applyNumberFormat="1" applyFont="1" applyFill="1" applyBorder="1" applyAlignment="1" applyProtection="1">
      <alignment vertical="center" wrapText="1"/>
      <protection locked="0"/>
    </xf>
    <xf numFmtId="3" fontId="15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57" xfId="0" applyNumberFormat="1" applyFont="1" applyFill="1" applyBorder="1" applyAlignment="1">
      <alignment vertical="center" wrapText="1"/>
    </xf>
    <xf numFmtId="49" fontId="17" fillId="0" borderId="93" xfId="0" applyNumberFormat="1" applyFont="1" applyFill="1" applyBorder="1" applyAlignment="1" applyProtection="1">
      <alignment horizontal="left" vertical="center"/>
      <protection locked="0"/>
    </xf>
    <xf numFmtId="3" fontId="17" fillId="0" borderId="85" xfId="0" applyNumberFormat="1" applyFont="1" applyFill="1" applyBorder="1" applyAlignment="1" applyProtection="1">
      <alignment horizontal="right" vertical="center"/>
      <protection locked="0"/>
    </xf>
    <xf numFmtId="164" fontId="15" fillId="0" borderId="88" xfId="0" applyNumberFormat="1" applyFont="1" applyFill="1" applyBorder="1" applyAlignment="1">
      <alignment horizontal="right" vertical="center" wrapText="1"/>
    </xf>
    <xf numFmtId="4" fontId="17" fillId="0" borderId="85" xfId="0" applyNumberFormat="1" applyFont="1" applyFill="1" applyBorder="1" applyAlignment="1" applyProtection="1">
      <alignment vertical="center" wrapText="1"/>
      <protection locked="0"/>
    </xf>
    <xf numFmtId="49" fontId="15" fillId="0" borderId="33" xfId="0" applyNumberFormat="1" applyFont="1" applyFill="1" applyBorder="1" applyAlignment="1" applyProtection="1">
      <alignment horizontal="left" vertical="center" indent="1"/>
      <protection locked="0"/>
    </xf>
    <xf numFmtId="164" fontId="15" fillId="0" borderId="56" xfId="0" applyNumberFormat="1" applyFont="1" applyFill="1" applyBorder="1" applyAlignment="1">
      <alignment vertical="center"/>
    </xf>
    <xf numFmtId="4" fontId="17" fillId="0" borderId="56" xfId="0" applyNumberFormat="1" applyFont="1" applyFill="1" applyBorder="1" applyAlignment="1" applyProtection="1">
      <alignment vertical="center" wrapText="1"/>
      <protection locked="0"/>
    </xf>
    <xf numFmtId="49" fontId="15" fillId="0" borderId="94" xfId="0" applyNumberFormat="1" applyFont="1" applyFill="1" applyBorder="1" applyAlignment="1" applyProtection="1">
      <alignment vertical="center"/>
      <protection locked="0"/>
    </xf>
    <xf numFmtId="49" fontId="15" fillId="0" borderId="94" xfId="0" applyNumberFormat="1" applyFont="1" applyFill="1" applyBorder="1" applyAlignment="1" applyProtection="1">
      <alignment horizontal="right" vertical="center"/>
      <protection locked="0"/>
    </xf>
    <xf numFmtId="3" fontId="17" fillId="0" borderId="9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49" fontId="15" fillId="0" borderId="1" xfId="0" applyNumberFormat="1" applyFont="1" applyFill="1" applyBorder="1" applyAlignment="1" applyProtection="1">
      <alignment horizontal="right" vertical="center"/>
      <protection locked="0"/>
    </xf>
    <xf numFmtId="3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28" xfId="0" applyNumberFormat="1" applyFont="1" applyFill="1" applyBorder="1" applyAlignment="1">
      <alignment horizontal="left" vertical="center"/>
    </xf>
    <xf numFmtId="164" fontId="15" fillId="0" borderId="92" xfId="0" applyNumberFormat="1" applyFont="1" applyFill="1" applyBorder="1" applyAlignment="1" applyProtection="1">
      <alignment horizontal="right" vertical="center" wrapText="1"/>
      <protection/>
    </xf>
    <xf numFmtId="3" fontId="15" fillId="0" borderId="92" xfId="0" applyNumberFormat="1" applyFont="1" applyFill="1" applyBorder="1" applyAlignment="1">
      <alignment horizontal="right" vertical="center" wrapText="1"/>
    </xf>
    <xf numFmtId="49" fontId="17" fillId="0" borderId="26" xfId="0" applyNumberFormat="1" applyFont="1" applyFill="1" applyBorder="1" applyAlignment="1">
      <alignment horizontal="left" vertical="center"/>
    </xf>
    <xf numFmtId="164" fontId="15" fillId="0" borderId="57" xfId="0" applyNumberFormat="1" applyFont="1" applyFill="1" applyBorder="1" applyAlignment="1" applyProtection="1">
      <alignment horizontal="right" vertical="center" wrapText="1"/>
      <protection/>
    </xf>
    <xf numFmtId="3" fontId="17" fillId="0" borderId="57" xfId="0" applyNumberFormat="1" applyFont="1" applyFill="1" applyBorder="1" applyAlignment="1" applyProtection="1">
      <alignment vertical="center" wrapText="1"/>
      <protection locked="0"/>
    </xf>
    <xf numFmtId="49" fontId="17" fillId="0" borderId="26" xfId="0" applyNumberFormat="1" applyFont="1" applyFill="1" applyBorder="1" applyAlignment="1" applyProtection="1">
      <alignment horizontal="left" vertical="center"/>
      <protection locked="0"/>
    </xf>
    <xf numFmtId="3" fontId="15" fillId="0" borderId="57" xfId="0" applyNumberFormat="1" applyFont="1" applyFill="1" applyBorder="1" applyAlignment="1">
      <alignment vertical="center" wrapText="1"/>
    </xf>
    <xf numFmtId="49" fontId="17" fillId="0" borderId="27" xfId="0" applyNumberFormat="1" applyFont="1" applyFill="1" applyBorder="1" applyAlignment="1" applyProtection="1">
      <alignment horizontal="left" vertical="center"/>
      <protection locked="0"/>
    </xf>
    <xf numFmtId="164" fontId="15" fillId="0" borderId="85" xfId="0" applyNumberFormat="1" applyFont="1" applyFill="1" applyBorder="1" applyAlignment="1" applyProtection="1">
      <alignment horizontal="right" vertical="center" wrapText="1"/>
      <protection/>
    </xf>
    <xf numFmtId="3" fontId="17" fillId="0" borderId="85" xfId="0" applyNumberFormat="1" applyFont="1" applyFill="1" applyBorder="1" applyAlignment="1" applyProtection="1">
      <alignment vertical="center" wrapText="1"/>
      <protection locked="0"/>
    </xf>
    <xf numFmtId="166" fontId="15" fillId="0" borderId="56" xfId="0" applyNumberFormat="1" applyFont="1" applyFill="1" applyBorder="1" applyAlignment="1">
      <alignment horizontal="left" vertical="center" wrapText="1" indent="1"/>
    </xf>
    <xf numFmtId="3" fontId="15" fillId="0" borderId="56" xfId="0" applyNumberFormat="1" applyFont="1" applyFill="1" applyBorder="1" applyAlignment="1">
      <alignment horizontal="right" vertical="center" wrapText="1"/>
    </xf>
    <xf numFmtId="3" fontId="17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Continuous" vertical="center" wrapText="1"/>
    </xf>
    <xf numFmtId="164" fontId="8" fillId="0" borderId="18" xfId="0" applyNumberFormat="1" applyFont="1" applyFill="1" applyBorder="1" applyAlignment="1">
      <alignment horizontal="centerContinuous" vertical="center" wrapText="1"/>
    </xf>
    <xf numFmtId="164" fontId="4" fillId="0" borderId="61" xfId="0" applyNumberFormat="1" applyFont="1" applyFill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 wrapText="1"/>
    </xf>
    <xf numFmtId="164" fontId="15" fillId="0" borderId="18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164" fontId="0" fillId="0" borderId="87" xfId="0" applyNumberFormat="1" applyFill="1" applyBorder="1" applyAlignment="1">
      <alignment horizontal="left" vertical="center" wrapText="1" indent="1"/>
    </xf>
    <xf numFmtId="164" fontId="0" fillId="0" borderId="57" xfId="0" applyNumberFormat="1" applyFill="1" applyBorder="1" applyAlignment="1">
      <alignment horizontal="left" vertical="center" wrapText="1" inden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4" fillId="0" borderId="56" xfId="0" applyNumberFormat="1" applyFont="1" applyFill="1" applyBorder="1" applyAlignment="1">
      <alignment horizontal="left" vertical="center" wrapText="1" indent="1"/>
    </xf>
    <xf numFmtId="164" fontId="15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76" xfId="0" applyNumberFormat="1" applyFont="1" applyFill="1" applyBorder="1" applyAlignment="1">
      <alignment horizontal="left" vertical="center" wrapText="1" indent="1"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57" xfId="0" applyNumberFormat="1" applyFont="1" applyFill="1" applyBorder="1" applyAlignment="1">
      <alignment horizontal="left" vertical="center" wrapText="1" indent="1"/>
    </xf>
    <xf numFmtId="164" fontId="1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57" xfId="0" applyNumberFormat="1" applyFont="1" applyFill="1" applyBorder="1" applyAlignment="1">
      <alignment horizontal="left" vertical="center" wrapText="1" indent="1"/>
    </xf>
    <xf numFmtId="164" fontId="17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6" xfId="0" applyNumberFormat="1" applyFont="1" applyFill="1" applyBorder="1" applyAlignment="1">
      <alignment horizontal="lef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85" xfId="0" applyNumberFormat="1" applyFill="1" applyBorder="1" applyAlignment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88" xfId="0" applyNumberFormat="1" applyFill="1" applyBorder="1" applyAlignment="1">
      <alignment horizontal="left" vertical="center" wrapText="1" indent="1"/>
    </xf>
    <xf numFmtId="164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7" fillId="3" borderId="13" xfId="0" applyNumberFormat="1" applyFont="1" applyFill="1" applyBorder="1" applyAlignment="1" applyProtection="1">
      <alignment horizontal="right" vertical="center" wrapText="1"/>
      <protection locked="0"/>
    </xf>
    <xf numFmtId="164" fontId="17" fillId="3" borderId="1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25" xfId="0" applyNumberFormat="1" applyFont="1" applyFill="1" applyBorder="1" applyAlignment="1">
      <alignment horizontal="left" vertical="center" wrapText="1" indent="1"/>
    </xf>
    <xf numFmtId="164" fontId="15" fillId="0" borderId="35" xfId="0" applyNumberFormat="1" applyFont="1" applyFill="1" applyBorder="1" applyAlignment="1">
      <alignment horizontal="right" vertical="center" wrapText="1" indent="1"/>
    </xf>
    <xf numFmtId="164" fontId="15" fillId="0" borderId="47" xfId="0" applyNumberFormat="1" applyFont="1" applyFill="1" applyBorder="1" applyAlignment="1" applyProtection="1">
      <alignment horizontal="right" vertical="center" wrapText="1"/>
      <protection/>
    </xf>
    <xf numFmtId="164" fontId="0" fillId="0" borderId="61" xfId="0" applyNumberFormat="1" applyFill="1" applyBorder="1" applyAlignment="1">
      <alignment vertical="center" wrapText="1"/>
    </xf>
    <xf numFmtId="164" fontId="39" fillId="0" borderId="0" xfId="0" applyNumberFormat="1" applyFont="1" applyFill="1" applyAlignment="1">
      <alignment vertical="center" wrapText="1"/>
    </xf>
    <xf numFmtId="164" fontId="4" fillId="0" borderId="87" xfId="0" applyNumberFormat="1" applyFont="1" applyFill="1" applyBorder="1" applyAlignment="1">
      <alignment horizontal="left" vertical="center" wrapText="1" indent="1"/>
    </xf>
    <xf numFmtId="164" fontId="15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/>
    </xf>
    <xf numFmtId="164" fontId="17" fillId="0" borderId="18" xfId="0" applyNumberFormat="1" applyFont="1" applyFill="1" applyBorder="1" applyAlignment="1" applyProtection="1">
      <alignment vertical="center" wrapText="1"/>
      <protection/>
    </xf>
    <xf numFmtId="3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8" fillId="0" borderId="95" xfId="0" applyFont="1" applyFill="1" applyBorder="1" applyAlignment="1" applyProtection="1">
      <alignment horizontal="left" vertical="center" wrapText="1"/>
      <protection/>
    </xf>
    <xf numFmtId="0" fontId="8" fillId="0" borderId="94" xfId="0" applyFont="1" applyFill="1" applyBorder="1" applyAlignment="1" applyProtection="1">
      <alignment horizontal="left" vertical="center" wrapText="1"/>
      <protection/>
    </xf>
    <xf numFmtId="0" fontId="8" fillId="0" borderId="96" xfId="0" applyFont="1" applyFill="1" applyBorder="1" applyAlignment="1" applyProtection="1">
      <alignment horizontal="left" vertical="center" wrapText="1"/>
      <protection/>
    </xf>
    <xf numFmtId="164" fontId="8" fillId="0" borderId="90" xfId="0" applyNumberFormat="1" applyFont="1" applyFill="1" applyBorder="1" applyAlignment="1">
      <alignment horizontal="center" vertical="center" wrapText="1"/>
    </xf>
    <xf numFmtId="164" fontId="8" fillId="0" borderId="96" xfId="0" applyNumberFormat="1" applyFont="1" applyFill="1" applyBorder="1" applyAlignment="1">
      <alignment horizontal="center" vertical="center" wrapText="1"/>
    </xf>
    <xf numFmtId="164" fontId="8" fillId="0" borderId="62" xfId="0" applyNumberFormat="1" applyFont="1" applyFill="1" applyBorder="1" applyAlignment="1">
      <alignment horizontal="center" vertical="center" wrapText="1"/>
    </xf>
    <xf numFmtId="164" fontId="8" fillId="0" borderId="92" xfId="0" applyNumberFormat="1" applyFont="1" applyFill="1" applyBorder="1" applyAlignment="1">
      <alignment horizontal="center" vertical="center" wrapText="1"/>
    </xf>
    <xf numFmtId="164" fontId="8" fillId="0" borderId="91" xfId="0" applyNumberFormat="1" applyFont="1" applyFill="1" applyBorder="1" applyAlignment="1">
      <alignment horizontal="center" vertical="center" wrapText="1"/>
    </xf>
    <xf numFmtId="164" fontId="8" fillId="0" borderId="92" xfId="0" applyNumberFormat="1" applyFont="1" applyFill="1" applyBorder="1" applyAlignment="1">
      <alignment horizontal="center" vertical="center"/>
    </xf>
    <xf numFmtId="164" fontId="8" fillId="0" borderId="9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164" fontId="8" fillId="0" borderId="95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right"/>
      <protection/>
    </xf>
    <xf numFmtId="164" fontId="7" fillId="0" borderId="0" xfId="19" applyNumberFormat="1" applyFont="1" applyFill="1" applyBorder="1" applyAlignment="1" applyProtection="1">
      <alignment horizontal="center" vertical="center"/>
      <protection/>
    </xf>
    <xf numFmtId="0" fontId="8" fillId="0" borderId="55" xfId="19" applyFont="1" applyFill="1" applyBorder="1" applyAlignment="1" applyProtection="1">
      <alignment horizontal="center" vertical="center" wrapText="1"/>
      <protection/>
    </xf>
    <xf numFmtId="0" fontId="8" fillId="0" borderId="35" xfId="19" applyFont="1" applyFill="1" applyBorder="1" applyAlignment="1" applyProtection="1">
      <alignment horizontal="center" vertical="center" wrapText="1"/>
      <protection/>
    </xf>
    <xf numFmtId="0" fontId="8" fillId="0" borderId="94" xfId="19" applyFont="1" applyFill="1" applyBorder="1" applyAlignment="1" applyProtection="1">
      <alignment horizontal="center" vertical="center" wrapText="1"/>
      <protection/>
    </xf>
    <xf numFmtId="0" fontId="8" fillId="0" borderId="1" xfId="19" applyFont="1" applyFill="1" applyBorder="1" applyAlignment="1" applyProtection="1">
      <alignment horizontal="center" vertical="center" wrapText="1"/>
      <protection/>
    </xf>
    <xf numFmtId="0" fontId="8" fillId="0" borderId="37" xfId="19" applyFont="1" applyFill="1" applyBorder="1" applyAlignment="1" applyProtection="1">
      <alignment horizontal="center" vertical="center" wrapText="1"/>
      <protection/>
    </xf>
    <xf numFmtId="0" fontId="8" fillId="0" borderId="47" xfId="19" applyFont="1" applyFill="1" applyBorder="1" applyAlignment="1" applyProtection="1">
      <alignment horizontal="center" vertical="center" wrapText="1"/>
      <protection/>
    </xf>
    <xf numFmtId="164" fontId="8" fillId="0" borderId="37" xfId="19" applyNumberFormat="1" applyFont="1" applyFill="1" applyBorder="1" applyAlignment="1" applyProtection="1">
      <alignment horizontal="center" vertical="center"/>
      <protection/>
    </xf>
    <xf numFmtId="164" fontId="8" fillId="0" borderId="94" xfId="19" applyNumberFormat="1" applyFont="1" applyFill="1" applyBorder="1" applyAlignment="1" applyProtection="1">
      <alignment horizontal="center" vertical="center"/>
      <protection/>
    </xf>
    <xf numFmtId="164" fontId="8" fillId="0" borderId="96" xfId="19" applyNumberFormat="1" applyFont="1" applyFill="1" applyBorder="1" applyAlignment="1" applyProtection="1">
      <alignment horizontal="center" vertical="center"/>
      <protection/>
    </xf>
    <xf numFmtId="164" fontId="8" fillId="0" borderId="92" xfId="0" applyNumberFormat="1" applyFont="1" applyFill="1" applyBorder="1" applyAlignment="1">
      <alignment horizontal="center" vertical="center" wrapText="1"/>
    </xf>
    <xf numFmtId="164" fontId="8" fillId="0" borderId="91" xfId="0" applyNumberFormat="1" applyFont="1" applyFill="1" applyBorder="1" applyAlignment="1">
      <alignment horizontal="center" vertical="center" wrapText="1"/>
    </xf>
    <xf numFmtId="164" fontId="8" fillId="0" borderId="86" xfId="0" applyNumberFormat="1" applyFont="1" applyFill="1" applyBorder="1" applyAlignment="1">
      <alignment horizontal="center" vertical="center" wrapText="1"/>
    </xf>
    <xf numFmtId="164" fontId="8" fillId="0" borderId="88" xfId="0" applyNumberFormat="1" applyFont="1" applyFill="1" applyBorder="1" applyAlignment="1">
      <alignment horizontal="center" vertical="center" wrapText="1"/>
    </xf>
    <xf numFmtId="0" fontId="17" fillId="0" borderId="94" xfId="19" applyFont="1" applyFill="1" applyBorder="1" applyAlignment="1" applyProtection="1">
      <alignment horizontal="left" vertical="center" wrapText="1"/>
      <protection/>
    </xf>
    <xf numFmtId="0" fontId="8" fillId="0" borderId="5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/>
    </xf>
    <xf numFmtId="164" fontId="8" fillId="0" borderId="74" xfId="0" applyNumberFormat="1" applyFont="1" applyBorder="1" applyAlignment="1">
      <alignment horizontal="center" vertical="center"/>
    </xf>
    <xf numFmtId="164" fontId="8" fillId="0" borderId="97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right" wrapText="1"/>
      <protection/>
    </xf>
    <xf numFmtId="164" fontId="6" fillId="0" borderId="1" xfId="0" applyNumberFormat="1" applyFont="1" applyFill="1" applyBorder="1" applyAlignment="1" applyProtection="1">
      <alignment horizontal="right" wrapText="1"/>
      <protection/>
    </xf>
    <xf numFmtId="164" fontId="6" fillId="0" borderId="1" xfId="0" applyNumberFormat="1" applyFont="1" applyFill="1" applyBorder="1" applyAlignment="1">
      <alignment horizontal="right" wrapText="1"/>
    </xf>
    <xf numFmtId="164" fontId="8" fillId="0" borderId="52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55" xfId="0" applyNumberFormat="1" applyFont="1" applyFill="1" applyBorder="1" applyAlignment="1">
      <alignment horizontal="center" vertical="center" wrapText="1"/>
    </xf>
    <xf numFmtId="164" fontId="8" fillId="0" borderId="3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0" fontId="15" fillId="0" borderId="33" xfId="0" applyFont="1" applyFill="1" applyBorder="1" applyAlignment="1" applyProtection="1">
      <alignment horizontal="left" vertical="center"/>
      <protection/>
    </xf>
    <xf numFmtId="0" fontId="15" fillId="0" borderId="30" xfId="0" applyFont="1" applyFill="1" applyBorder="1" applyAlignment="1" applyProtection="1">
      <alignment horizontal="left" vertical="center"/>
      <protection/>
    </xf>
    <xf numFmtId="0" fontId="8" fillId="0" borderId="95" xfId="0" applyFont="1" applyFill="1" applyBorder="1" applyAlignment="1">
      <alignment horizontal="left" vertical="center" wrapText="1"/>
    </xf>
    <xf numFmtId="0" fontId="8" fillId="0" borderId="94" xfId="0" applyFont="1" applyFill="1" applyBorder="1" applyAlignment="1">
      <alignment horizontal="left" vertical="center" wrapText="1"/>
    </xf>
    <xf numFmtId="0" fontId="8" fillId="0" borderId="96" xfId="0" applyFont="1" applyFill="1" applyBorder="1" applyAlignment="1">
      <alignment horizontal="left" vertical="center" wrapText="1"/>
    </xf>
    <xf numFmtId="0" fontId="8" fillId="0" borderId="95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4" fillId="0" borderId="33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17" fillId="0" borderId="94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left" vertical="center" indent="2"/>
    </xf>
    <xf numFmtId="0" fontId="8" fillId="0" borderId="30" xfId="0" applyFont="1" applyFill="1" applyBorder="1" applyAlignment="1">
      <alignment horizontal="left" vertical="center" indent="2"/>
    </xf>
    <xf numFmtId="164" fontId="0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64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76" xfId="0" applyNumberFormat="1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 wrapText="1"/>
    </xf>
    <xf numFmtId="164" fontId="8" fillId="0" borderId="56" xfId="0" applyNumberFormat="1" applyFont="1" applyFill="1" applyBorder="1" applyAlignment="1">
      <alignment horizontal="center" vertical="center" wrapText="1"/>
    </xf>
    <xf numFmtId="164" fontId="8" fillId="0" borderId="95" xfId="0" applyNumberFormat="1" applyFont="1" applyFill="1" applyBorder="1" applyAlignment="1">
      <alignment horizontal="center" vertical="center"/>
    </xf>
    <xf numFmtId="164" fontId="8" fillId="0" borderId="61" xfId="0" applyNumberFormat="1" applyFont="1" applyFill="1" applyBorder="1" applyAlignment="1">
      <alignment horizontal="center" vertical="center"/>
    </xf>
    <xf numFmtId="164" fontId="8" fillId="0" borderId="90" xfId="0" applyNumberFormat="1" applyFont="1" applyFill="1" applyBorder="1" applyAlignment="1">
      <alignment horizontal="center" vertical="center"/>
    </xf>
    <xf numFmtId="164" fontId="15" fillId="0" borderId="56" xfId="0" applyNumberFormat="1" applyFont="1" applyFill="1" applyBorder="1" applyAlignment="1">
      <alignment horizontal="center" vertical="center"/>
    </xf>
    <xf numFmtId="164" fontId="15" fillId="0" borderId="56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left" vertical="center" wrapText="1" indent="2"/>
    </xf>
    <xf numFmtId="164" fontId="4" fillId="0" borderId="29" xfId="0" applyNumberFormat="1" applyFont="1" applyFill="1" applyBorder="1" applyAlignment="1">
      <alignment horizontal="left" vertical="center" wrapText="1" indent="2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Fill="1" applyAlignment="1" applyProtection="1">
      <alignment horizontal="left" vertical="center" wrapText="1"/>
      <protection locked="0"/>
    </xf>
    <xf numFmtId="164" fontId="0" fillId="0" borderId="0" xfId="0" applyNumberFormat="1" applyFont="1" applyFill="1" applyAlignment="1" applyProtection="1">
      <alignment horizontal="left" vertical="center" wrapText="1"/>
      <protection locked="0"/>
    </xf>
    <xf numFmtId="166" fontId="30" fillId="0" borderId="94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 wrapText="1"/>
    </xf>
    <xf numFmtId="166" fontId="30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 indent="2"/>
    </xf>
    <xf numFmtId="164" fontId="4" fillId="0" borderId="0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indent="3"/>
    </xf>
    <xf numFmtId="0" fontId="8" fillId="0" borderId="74" xfId="0" applyFont="1" applyFill="1" applyBorder="1" applyAlignment="1">
      <alignment horizontal="left" vertical="center" indent="3"/>
    </xf>
    <xf numFmtId="0" fontId="8" fillId="0" borderId="22" xfId="0" applyFont="1" applyFill="1" applyBorder="1" applyAlignment="1">
      <alignment horizontal="left" vertical="center" indent="3"/>
    </xf>
    <xf numFmtId="0" fontId="8" fillId="0" borderId="46" xfId="0" applyFont="1" applyFill="1" applyBorder="1" applyAlignment="1" applyProtection="1">
      <alignment horizontal="left" vertical="center" indent="3"/>
      <protection/>
    </xf>
    <xf numFmtId="0" fontId="8" fillId="0" borderId="64" xfId="0" applyFont="1" applyFill="1" applyBorder="1" applyAlignment="1" applyProtection="1">
      <alignment horizontal="left" vertical="center" indent="3"/>
      <protection/>
    </xf>
    <xf numFmtId="0" fontId="8" fillId="0" borderId="24" xfId="0" applyFont="1" applyFill="1" applyBorder="1" applyAlignment="1" applyProtection="1">
      <alignment horizontal="left" vertical="center" indent="3"/>
      <protection/>
    </xf>
    <xf numFmtId="0" fontId="8" fillId="0" borderId="4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indent="1"/>
    </xf>
    <xf numFmtId="0" fontId="8" fillId="0" borderId="74" xfId="0" applyFont="1" applyFill="1" applyBorder="1" applyAlignment="1">
      <alignment horizontal="left" vertical="center" indent="1"/>
    </xf>
    <xf numFmtId="0" fontId="8" fillId="0" borderId="22" xfId="0" applyFont="1" applyFill="1" applyBorder="1" applyAlignment="1">
      <alignment horizontal="left" vertical="center" indent="1"/>
    </xf>
    <xf numFmtId="0" fontId="8" fillId="0" borderId="46" xfId="0" applyFont="1" applyFill="1" applyBorder="1" applyAlignment="1" applyProtection="1">
      <alignment horizontal="left" vertical="center" indent="1"/>
      <protection locked="0"/>
    </xf>
    <xf numFmtId="0" fontId="8" fillId="0" borderId="64" xfId="0" applyFont="1" applyFill="1" applyBorder="1" applyAlignment="1" applyProtection="1">
      <alignment horizontal="left" vertical="center" indent="1"/>
      <protection locked="0"/>
    </xf>
    <xf numFmtId="0" fontId="8" fillId="0" borderId="24" xfId="0" applyFont="1" applyFill="1" applyBorder="1" applyAlignment="1" applyProtection="1">
      <alignment horizontal="left" vertical="center" indent="1"/>
      <protection locked="0"/>
    </xf>
    <xf numFmtId="0" fontId="8" fillId="0" borderId="20" xfId="0" applyFont="1" applyFill="1" applyBorder="1" applyAlignment="1" applyProtection="1">
      <alignment horizontal="left" vertical="center" indent="1"/>
      <protection locked="0"/>
    </xf>
    <xf numFmtId="0" fontId="8" fillId="0" borderId="74" xfId="0" applyFont="1" applyFill="1" applyBorder="1" applyAlignment="1" applyProtection="1">
      <alignment horizontal="left" vertical="center" indent="1"/>
      <protection locked="0"/>
    </xf>
    <xf numFmtId="0" fontId="8" fillId="0" borderId="22" xfId="0" applyFont="1" applyFill="1" applyBorder="1" applyAlignment="1" applyProtection="1">
      <alignment horizontal="left" vertical="center" indent="1"/>
      <protection locked="0"/>
    </xf>
    <xf numFmtId="0" fontId="39" fillId="0" borderId="0" xfId="0" applyFont="1" applyFill="1" applyAlignment="1">
      <alignment horizontal="center" vertical="center" wrapText="1"/>
    </xf>
    <xf numFmtId="0" fontId="8" fillId="0" borderId="46" xfId="0" applyFont="1" applyFill="1" applyBorder="1" applyAlignment="1" applyProtection="1" quotePrefix="1">
      <alignment horizontal="left" vertical="center" indent="1"/>
      <protection locked="0"/>
    </xf>
    <xf numFmtId="0" fontId="7" fillId="0" borderId="98" xfId="20" applyFont="1" applyFill="1" applyBorder="1" applyAlignment="1">
      <alignment horizontal="center" vertical="center"/>
      <protection/>
    </xf>
    <xf numFmtId="0" fontId="7" fillId="0" borderId="99" xfId="20" applyFont="1" applyFill="1" applyBorder="1" applyAlignment="1">
      <alignment horizontal="center" vertical="center"/>
      <protection/>
    </xf>
    <xf numFmtId="0" fontId="7" fillId="0" borderId="100" xfId="20" applyFont="1" applyFill="1" applyBorder="1" applyAlignment="1">
      <alignment horizontal="center" vertical="center"/>
      <protection/>
    </xf>
    <xf numFmtId="0" fontId="7" fillId="0" borderId="34" xfId="20" applyFont="1" applyFill="1" applyBorder="1" applyAlignment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>
      <alignment horizontal="center" vertical="center"/>
      <protection/>
    </xf>
    <xf numFmtId="0" fontId="4" fillId="0" borderId="55" xfId="20" applyFont="1" applyFill="1" applyBorder="1" applyAlignment="1" quotePrefix="1">
      <alignment horizontal="center" vertical="center" wrapText="1"/>
      <protection/>
    </xf>
    <xf numFmtId="0" fontId="4" fillId="0" borderId="31" xfId="20" applyFont="1" applyFill="1" applyBorder="1" applyAlignment="1" quotePrefix="1">
      <alignment horizontal="center" vertical="center" wrapText="1"/>
      <protection/>
    </xf>
    <xf numFmtId="0" fontId="4" fillId="0" borderId="52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51" xfId="20" applyFont="1" applyFill="1" applyBorder="1" applyAlignment="1">
      <alignment horizontal="center" vertical="center"/>
      <protection/>
    </xf>
    <xf numFmtId="0" fontId="7" fillId="0" borderId="0" xfId="20" applyFont="1" applyFill="1" applyAlignment="1">
      <alignment horizontal="center"/>
      <protection/>
    </xf>
    <xf numFmtId="0" fontId="7" fillId="0" borderId="0" xfId="20" applyFont="1" applyFill="1" applyAlignment="1" applyProtection="1">
      <alignment horizontal="center" vertical="center"/>
      <protection locked="0"/>
    </xf>
    <xf numFmtId="0" fontId="6" fillId="0" borderId="1" xfId="20" applyFont="1" applyFill="1" applyBorder="1" applyAlignment="1">
      <alignment horizontal="right"/>
      <protection/>
    </xf>
    <xf numFmtId="0" fontId="6" fillId="0" borderId="101" xfId="20" applyFont="1" applyFill="1" applyBorder="1" applyAlignment="1">
      <alignment horizontal="right"/>
      <protection/>
    </xf>
    <xf numFmtId="0" fontId="6" fillId="0" borderId="0" xfId="20" applyFont="1" applyFill="1" applyBorder="1" applyAlignment="1">
      <alignment horizontal="right"/>
      <protection/>
    </xf>
    <xf numFmtId="0" fontId="8" fillId="0" borderId="33" xfId="0" applyFont="1" applyFill="1" applyBorder="1" applyAlignment="1" applyProtection="1">
      <alignment horizontal="left" vertical="center" wrapText="1" indent="1"/>
      <protection/>
    </xf>
    <xf numFmtId="0" fontId="8" fillId="0" borderId="30" xfId="0" applyFont="1" applyFill="1" applyBorder="1" applyAlignment="1" applyProtection="1">
      <alignment horizontal="left" vertical="center" wrapText="1" inden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55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8" fillId="0" borderId="5" xfId="0" applyFont="1" applyFill="1" applyBorder="1" applyAlignment="1" applyProtection="1">
      <alignment horizontal="center" vertical="center" wrapText="1"/>
      <protection/>
    </xf>
    <xf numFmtId="0" fontId="16" fillId="0" borderId="55" xfId="0" applyFont="1" applyFill="1" applyBorder="1" applyAlignment="1" applyProtection="1">
      <alignment horizontal="center" vertical="center" wrapText="1"/>
      <protection/>
    </xf>
    <xf numFmtId="0" fontId="16" fillId="0" borderId="31" xfId="0" applyFont="1" applyFill="1" applyBorder="1" applyAlignment="1" applyProtection="1">
      <alignment horizontal="center" vertical="center" wrapText="1"/>
      <protection/>
    </xf>
    <xf numFmtId="0" fontId="16" fillId="0" borderId="52" xfId="0" applyFont="1" applyFill="1" applyBorder="1" applyAlignment="1" applyProtection="1">
      <alignment horizontal="center" vertical="center" textRotation="90"/>
      <protection/>
    </xf>
    <xf numFmtId="0" fontId="16" fillId="0" borderId="2" xfId="0" applyFont="1" applyFill="1" applyBorder="1" applyAlignment="1" applyProtection="1">
      <alignment horizontal="center" vertical="center" textRotation="90"/>
      <protection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29" fillId="0" borderId="0" xfId="22" applyFont="1" applyFill="1" applyAlignment="1">
      <alignment horizontal="left"/>
      <protection/>
    </xf>
    <xf numFmtId="0" fontId="47" fillId="0" borderId="0" xfId="22" applyFont="1" applyFill="1" applyBorder="1" applyAlignment="1">
      <alignment horizontal="right"/>
      <protection/>
    </xf>
    <xf numFmtId="0" fontId="38" fillId="0" borderId="55" xfId="22" applyFont="1" applyFill="1" applyBorder="1" applyAlignment="1">
      <alignment horizontal="center" vertical="center" wrapText="1"/>
      <protection/>
    </xf>
    <xf numFmtId="0" fontId="38" fillId="0" borderId="31" xfId="22" applyFont="1" applyFill="1" applyBorder="1" applyAlignment="1">
      <alignment horizontal="center" vertical="center" wrapText="1"/>
      <protection/>
    </xf>
    <xf numFmtId="0" fontId="38" fillId="0" borderId="28" xfId="22" applyFont="1" applyFill="1" applyBorder="1" applyAlignment="1">
      <alignment horizontal="center" vertical="center" wrapText="1"/>
      <protection/>
    </xf>
    <xf numFmtId="0" fontId="16" fillId="0" borderId="52" xfId="21" applyFont="1" applyFill="1" applyBorder="1" applyAlignment="1" applyProtection="1">
      <alignment horizontal="center" vertical="center" textRotation="90"/>
      <protection/>
    </xf>
    <xf numFmtId="0" fontId="16" fillId="0" borderId="2" xfId="21" applyFont="1" applyFill="1" applyBorder="1" applyAlignment="1" applyProtection="1">
      <alignment horizontal="center" vertical="center" textRotation="90"/>
      <protection/>
    </xf>
    <xf numFmtId="0" fontId="16" fillId="0" borderId="6" xfId="21" applyFont="1" applyFill="1" applyBorder="1" applyAlignment="1" applyProtection="1">
      <alignment horizontal="center" vertical="center" textRotation="90"/>
      <protection/>
    </xf>
    <xf numFmtId="0" fontId="47" fillId="0" borderId="10" xfId="22" applyFont="1" applyFill="1" applyBorder="1" applyAlignment="1">
      <alignment horizontal="center" vertical="center" wrapText="1"/>
      <protection/>
    </xf>
    <xf numFmtId="0" fontId="47" fillId="0" borderId="3" xfId="22" applyFont="1" applyFill="1" applyBorder="1" applyAlignment="1">
      <alignment horizontal="center" vertical="center" wrapText="1"/>
      <protection/>
    </xf>
    <xf numFmtId="0" fontId="47" fillId="0" borderId="3" xfId="22" applyFont="1" applyFill="1" applyBorder="1" applyAlignment="1">
      <alignment horizontal="center" wrapText="1"/>
      <protection/>
    </xf>
    <xf numFmtId="0" fontId="47" fillId="0" borderId="4" xfId="22" applyFont="1" applyFill="1" applyBorder="1" applyAlignment="1">
      <alignment horizontal="center" wrapText="1"/>
      <protection/>
    </xf>
    <xf numFmtId="0" fontId="47" fillId="0" borderId="53" xfId="22" applyFont="1" applyFill="1" applyBorder="1" applyAlignment="1">
      <alignment horizontal="center" vertical="center" wrapText="1"/>
      <protection/>
    </xf>
    <xf numFmtId="0" fontId="47" fillId="0" borderId="7" xfId="22" applyFont="1" applyFill="1" applyBorder="1" applyAlignment="1">
      <alignment horizontal="center" vertical="center" wrapText="1"/>
      <protection/>
    </xf>
    <xf numFmtId="0" fontId="7" fillId="0" borderId="0" xfId="21" applyFont="1" applyFill="1" applyAlignment="1" applyProtection="1">
      <alignment horizontal="center" vertical="center" wrapText="1"/>
      <protection/>
    </xf>
    <xf numFmtId="0" fontId="16" fillId="0" borderId="0" xfId="21" applyFont="1" applyFill="1" applyBorder="1" applyAlignment="1" applyProtection="1">
      <alignment horizontal="right" vertical="center"/>
      <protection/>
    </xf>
    <xf numFmtId="0" fontId="29" fillId="0" borderId="0" xfId="22" applyFont="1" applyFill="1" applyAlignment="1">
      <alignment horizontal="center"/>
      <protection/>
    </xf>
    <xf numFmtId="0" fontId="16" fillId="0" borderId="10" xfId="21" applyFont="1" applyFill="1" applyBorder="1" applyAlignment="1" applyProtection="1">
      <alignment horizontal="center" vertical="center" textRotation="90"/>
      <protection/>
    </xf>
    <xf numFmtId="0" fontId="16" fillId="0" borderId="3" xfId="21" applyFont="1" applyFill="1" applyBorder="1" applyAlignment="1" applyProtection="1">
      <alignment horizontal="center" vertical="center" textRotation="90"/>
      <protection/>
    </xf>
    <xf numFmtId="0" fontId="7" fillId="0" borderId="54" xfId="21" applyFont="1" applyFill="1" applyBorder="1" applyAlignment="1" applyProtection="1">
      <alignment horizontal="center" vertical="center" wrapText="1"/>
      <protection/>
    </xf>
    <xf numFmtId="0" fontId="7" fillId="0" borderId="26" xfId="21" applyFont="1" applyFill="1" applyBorder="1" applyAlignment="1" applyProtection="1">
      <alignment horizontal="center" vertical="center" wrapText="1"/>
      <protection/>
    </xf>
    <xf numFmtId="0" fontId="6" fillId="0" borderId="11" xfId="21" applyFont="1" applyFill="1" applyBorder="1" applyAlignment="1" applyProtection="1">
      <alignment horizontal="center" vertical="center" wrapText="1"/>
      <protection/>
    </xf>
    <xf numFmtId="0" fontId="6" fillId="0" borderId="4" xfId="21" applyFont="1" applyFill="1" applyBorder="1" applyAlignment="1" applyProtection="1">
      <alignment horizontal="center" vertical="center"/>
      <protection/>
    </xf>
    <xf numFmtId="3" fontId="29" fillId="0" borderId="0" xfId="22" applyNumberFormat="1" applyFont="1" applyFill="1" applyAlignment="1">
      <alignment horizontal="center"/>
      <protection/>
    </xf>
    <xf numFmtId="0" fontId="34" fillId="0" borderId="33" xfId="22" applyFont="1" applyFill="1" applyBorder="1" applyAlignment="1">
      <alignment horizontal="left"/>
      <protection/>
    </xf>
    <xf numFmtId="0" fontId="34" fillId="0" borderId="30" xfId="22" applyFont="1" applyFill="1" applyBorder="1" applyAlignment="1">
      <alignment horizontal="left"/>
      <protection/>
    </xf>
    <xf numFmtId="0" fontId="34" fillId="0" borderId="33" xfId="22" applyFont="1" applyFill="1" applyBorder="1" applyAlignment="1">
      <alignment horizontal="left" indent="1"/>
      <protection/>
    </xf>
    <xf numFmtId="0" fontId="34" fillId="0" borderId="30" xfId="22" applyFont="1" applyFill="1" applyBorder="1" applyAlignment="1">
      <alignment horizontal="left" indent="1"/>
      <protection/>
    </xf>
    <xf numFmtId="0" fontId="5" fillId="0" borderId="0" xfId="0" applyFont="1" applyFill="1" applyAlignment="1" applyProtection="1">
      <alignment horizontal="center" vertical="top" wrapText="1"/>
      <protection locked="0"/>
    </xf>
  </cellXfs>
  <cellStyles count="12">
    <cellStyle name="Normal" xfId="0"/>
    <cellStyle name="Comma" xfId="15"/>
    <cellStyle name="Comma [0]" xfId="16"/>
    <cellStyle name="Hiperhivatkozás" xfId="17"/>
    <cellStyle name="Már látott hiperhivatkozás" xfId="18"/>
    <cellStyle name="Normál_KVRENMUNKA" xfId="19"/>
    <cellStyle name="Normál_minta" xfId="20"/>
    <cellStyle name="Normál_VAGYONK" xfId="21"/>
    <cellStyle name="Normál_VAGYONKIM" xfId="22"/>
    <cellStyle name="Currency" xfId="23"/>
    <cellStyle name="Currency [0]" xfId="24"/>
    <cellStyle name="Percent" xfId="25"/>
  </cellStyles>
  <dxfs count="2">
    <dxf>
      <font>
        <color rgb="FFFFFF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zoomScale="120" zoomScaleNormal="120" workbookViewId="0" topLeftCell="A1">
      <selection activeCell="J40" sqref="J40"/>
    </sheetView>
  </sheetViews>
  <sheetFormatPr defaultColWidth="9.00390625" defaultRowHeight="12.75"/>
  <cols>
    <col min="1" max="1" width="7.625" style="270" customWidth="1"/>
    <col min="2" max="2" width="50.50390625" style="270" customWidth="1"/>
    <col min="3" max="6" width="10.875" style="270" customWidth="1"/>
    <col min="7" max="16384" width="9.375" style="252" customWidth="1"/>
  </cols>
  <sheetData>
    <row r="1" spans="1:6" ht="15.75" customHeight="1">
      <c r="A1" s="251" t="s">
        <v>651</v>
      </c>
      <c r="B1" s="251"/>
      <c r="C1" s="251"/>
      <c r="D1" s="251"/>
      <c r="E1" s="251"/>
      <c r="F1" s="251"/>
    </row>
    <row r="2" spans="1:6" ht="15.75" customHeight="1" thickBot="1">
      <c r="A2" s="10"/>
      <c r="B2" s="10"/>
      <c r="C2" s="10"/>
      <c r="D2" s="10"/>
      <c r="E2" s="1157" t="s">
        <v>698</v>
      </c>
      <c r="F2" s="1157"/>
    </row>
    <row r="3" spans="1:6" ht="15.75" customHeight="1">
      <c r="A3" s="1159" t="s">
        <v>652</v>
      </c>
      <c r="B3" s="1161" t="s">
        <v>653</v>
      </c>
      <c r="C3" s="1163" t="s">
        <v>937</v>
      </c>
      <c r="D3" s="1165" t="s">
        <v>936</v>
      </c>
      <c r="E3" s="1166"/>
      <c r="F3" s="1167"/>
    </row>
    <row r="4" spans="1:6" ht="37.5" customHeight="1" thickBot="1">
      <c r="A4" s="1160"/>
      <c r="B4" s="1162"/>
      <c r="C4" s="1164"/>
      <c r="D4" s="569" t="s">
        <v>802</v>
      </c>
      <c r="E4" s="569" t="s">
        <v>1000</v>
      </c>
      <c r="F4" s="583" t="s">
        <v>1001</v>
      </c>
    </row>
    <row r="5" spans="1:6" s="253" customFormat="1" ht="12" customHeight="1" thickBot="1">
      <c r="A5" s="149">
        <v>1</v>
      </c>
      <c r="B5" s="150">
        <v>2</v>
      </c>
      <c r="C5" s="150">
        <v>3</v>
      </c>
      <c r="D5" s="150">
        <v>4</v>
      </c>
      <c r="E5" s="150">
        <v>5</v>
      </c>
      <c r="F5" s="151">
        <v>6</v>
      </c>
    </row>
    <row r="6" spans="1:6" s="1" customFormat="1" ht="12" customHeight="1" thickBot="1">
      <c r="A6" s="248" t="s">
        <v>654</v>
      </c>
      <c r="B6" s="254" t="s">
        <v>884</v>
      </c>
      <c r="C6" s="255">
        <f>C7+C8</f>
        <v>50949</v>
      </c>
      <c r="D6" s="570">
        <f>D7+D8</f>
        <v>52220</v>
      </c>
      <c r="E6" s="570">
        <f>E7+E8</f>
        <v>52270</v>
      </c>
      <c r="F6" s="255">
        <f>F7+F8</f>
        <v>61973</v>
      </c>
    </row>
    <row r="7" spans="1:6" s="1" customFormat="1" ht="12" customHeight="1" thickBot="1">
      <c r="A7" s="246" t="s">
        <v>655</v>
      </c>
      <c r="B7" s="44" t="s">
        <v>656</v>
      </c>
      <c r="C7" s="45">
        <v>11870</v>
      </c>
      <c r="D7" s="571">
        <v>13135</v>
      </c>
      <c r="E7" s="571">
        <v>13135</v>
      </c>
      <c r="F7" s="45">
        <v>23244</v>
      </c>
    </row>
    <row r="8" spans="1:6" s="1" customFormat="1" ht="12" customHeight="1" thickBot="1">
      <c r="A8" s="246" t="s">
        <v>657</v>
      </c>
      <c r="B8" s="44" t="s">
        <v>913</v>
      </c>
      <c r="C8" s="256">
        <f>SUM(C9:C12)</f>
        <v>39079</v>
      </c>
      <c r="D8" s="257">
        <f>SUM(D9:D12)</f>
        <v>39085</v>
      </c>
      <c r="E8" s="257">
        <f>SUM(E9:E12)</f>
        <v>39135</v>
      </c>
      <c r="F8" s="256">
        <f>SUM(F9:F12)</f>
        <v>38729</v>
      </c>
    </row>
    <row r="9" spans="1:6" s="1" customFormat="1" ht="12" customHeight="1">
      <c r="A9" s="242" t="s">
        <v>853</v>
      </c>
      <c r="B9" s="11" t="s">
        <v>826</v>
      </c>
      <c r="C9" s="33"/>
      <c r="D9" s="32"/>
      <c r="E9" s="32"/>
      <c r="F9" s="33"/>
    </row>
    <row r="10" spans="1:6" s="1" customFormat="1" ht="12" customHeight="1">
      <c r="A10" s="241" t="s">
        <v>854</v>
      </c>
      <c r="B10" s="12" t="s">
        <v>707</v>
      </c>
      <c r="C10" s="34">
        <v>952</v>
      </c>
      <c r="D10" s="13">
        <v>1360</v>
      </c>
      <c r="E10" s="13">
        <v>1360</v>
      </c>
      <c r="F10" s="34">
        <v>955</v>
      </c>
    </row>
    <row r="11" spans="1:6" s="1" customFormat="1" ht="12" customHeight="1">
      <c r="A11" s="241" t="s">
        <v>855</v>
      </c>
      <c r="B11" s="12" t="s">
        <v>708</v>
      </c>
      <c r="C11" s="34">
        <v>37240</v>
      </c>
      <c r="D11" s="13">
        <v>37725</v>
      </c>
      <c r="E11" s="13">
        <v>37775</v>
      </c>
      <c r="F11" s="34">
        <v>37774</v>
      </c>
    </row>
    <row r="12" spans="1:6" s="1" customFormat="1" ht="12" customHeight="1" thickBot="1">
      <c r="A12" s="249" t="s">
        <v>856</v>
      </c>
      <c r="B12" s="16" t="s">
        <v>709</v>
      </c>
      <c r="C12" s="35">
        <v>887</v>
      </c>
      <c r="D12" s="572"/>
      <c r="E12" s="572"/>
      <c r="F12" s="35"/>
    </row>
    <row r="13" spans="1:6" s="1" customFormat="1" ht="12" customHeight="1" thickBot="1">
      <c r="A13" s="246" t="s">
        <v>658</v>
      </c>
      <c r="B13" s="44" t="s">
        <v>1024</v>
      </c>
      <c r="C13" s="256">
        <f>C14+C15+C16+C17+C18+C19+C20</f>
        <v>138856</v>
      </c>
      <c r="D13" s="256">
        <f>D14+D15+D16+D17+D18+D19+D20</f>
        <v>129747</v>
      </c>
      <c r="E13" s="257">
        <f>E14+E15+E16+E17+E18+E19+E20</f>
        <v>160586</v>
      </c>
      <c r="F13" s="256">
        <f>F14+F15+F16+F17+F18+F19+F20</f>
        <v>160586</v>
      </c>
    </row>
    <row r="14" spans="1:6" s="1" customFormat="1" ht="12" customHeight="1">
      <c r="A14" s="244" t="s">
        <v>857</v>
      </c>
      <c r="B14" s="17" t="s">
        <v>852</v>
      </c>
      <c r="C14" s="37">
        <v>41308</v>
      </c>
      <c r="D14" s="36">
        <v>37060</v>
      </c>
      <c r="E14" s="36">
        <v>37641</v>
      </c>
      <c r="F14" s="37">
        <v>37641</v>
      </c>
    </row>
    <row r="15" spans="1:6" s="1" customFormat="1" ht="12" customHeight="1">
      <c r="A15" s="241" t="s">
        <v>858</v>
      </c>
      <c r="B15" s="12" t="s">
        <v>831</v>
      </c>
      <c r="C15" s="34">
        <v>12258</v>
      </c>
      <c r="D15" s="13"/>
      <c r="E15" s="13">
        <v>8658</v>
      </c>
      <c r="F15" s="34">
        <v>8658</v>
      </c>
    </row>
    <row r="16" spans="1:6" s="1" customFormat="1" ht="12" customHeight="1">
      <c r="A16" s="241" t="s">
        <v>859</v>
      </c>
      <c r="B16" s="12" t="s">
        <v>870</v>
      </c>
      <c r="C16" s="34"/>
      <c r="D16" s="13"/>
      <c r="E16" s="13"/>
      <c r="F16" s="34"/>
    </row>
    <row r="17" spans="1:6" s="1" customFormat="1" ht="12" customHeight="1">
      <c r="A17" s="245" t="s">
        <v>954</v>
      </c>
      <c r="B17" s="12" t="s">
        <v>843</v>
      </c>
      <c r="C17" s="39">
        <v>83290</v>
      </c>
      <c r="D17" s="38">
        <v>92687</v>
      </c>
      <c r="E17" s="38">
        <v>88595</v>
      </c>
      <c r="F17" s="39">
        <v>88595</v>
      </c>
    </row>
    <row r="18" spans="1:6" s="1" customFormat="1" ht="12" customHeight="1">
      <c r="A18" s="245" t="s">
        <v>955</v>
      </c>
      <c r="B18" s="12" t="s">
        <v>871</v>
      </c>
      <c r="C18" s="39"/>
      <c r="D18" s="38"/>
      <c r="E18" s="38"/>
      <c r="F18" s="39"/>
    </row>
    <row r="19" spans="1:6" s="1" customFormat="1" ht="12" customHeight="1">
      <c r="A19" s="241" t="s">
        <v>956</v>
      </c>
      <c r="B19" s="12" t="s">
        <v>832</v>
      </c>
      <c r="C19" s="34">
        <v>2000</v>
      </c>
      <c r="D19" s="13"/>
      <c r="E19" s="13">
        <v>2500</v>
      </c>
      <c r="F19" s="34">
        <v>2500</v>
      </c>
    </row>
    <row r="20" spans="1:6" s="1" customFormat="1" ht="12" customHeight="1">
      <c r="A20" s="241" t="s">
        <v>957</v>
      </c>
      <c r="B20" s="23" t="s">
        <v>885</v>
      </c>
      <c r="C20" s="258">
        <f>C21+C22+C23</f>
        <v>0</v>
      </c>
      <c r="D20" s="573">
        <f>D21+D22+D23</f>
        <v>0</v>
      </c>
      <c r="E20" s="573">
        <f>E21+E22+E23</f>
        <v>23192</v>
      </c>
      <c r="F20" s="258">
        <f>F21+F22+F23</f>
        <v>23192</v>
      </c>
    </row>
    <row r="21" spans="1:6" s="1" customFormat="1" ht="12" customHeight="1">
      <c r="A21" s="241" t="s">
        <v>958</v>
      </c>
      <c r="B21" s="49" t="s">
        <v>914</v>
      </c>
      <c r="C21" s="34"/>
      <c r="D21" s="13"/>
      <c r="E21" s="13"/>
      <c r="F21" s="34"/>
    </row>
    <row r="22" spans="1:6" s="1" customFormat="1" ht="12" customHeight="1">
      <c r="A22" s="241" t="s">
        <v>959</v>
      </c>
      <c r="B22" s="49" t="s">
        <v>412</v>
      </c>
      <c r="C22" s="34"/>
      <c r="D22" s="13"/>
      <c r="E22" s="13"/>
      <c r="F22" s="34"/>
    </row>
    <row r="23" spans="1:6" s="1" customFormat="1" ht="12" customHeight="1" thickBot="1">
      <c r="A23" s="245" t="s">
        <v>960</v>
      </c>
      <c r="B23" s="50" t="s">
        <v>718</v>
      </c>
      <c r="C23" s="39"/>
      <c r="D23" s="38"/>
      <c r="E23" s="38">
        <v>23192</v>
      </c>
      <c r="F23" s="39">
        <v>23192</v>
      </c>
    </row>
    <row r="24" spans="1:6" s="1" customFormat="1" ht="12" customHeight="1" thickBot="1">
      <c r="A24" s="246" t="s">
        <v>659</v>
      </c>
      <c r="B24" s="44" t="s">
        <v>1025</v>
      </c>
      <c r="C24" s="256">
        <f>SUM(C25:C27)</f>
        <v>4050</v>
      </c>
      <c r="D24" s="257">
        <f>SUM(D25:D27)</f>
        <v>0</v>
      </c>
      <c r="E24" s="257">
        <f>SUM(E25:E27)</f>
        <v>0</v>
      </c>
      <c r="F24" s="256">
        <f>SUM(F25:F27)</f>
        <v>0</v>
      </c>
    </row>
    <row r="25" spans="1:6" s="1" customFormat="1" ht="12" customHeight="1">
      <c r="A25" s="244" t="s">
        <v>860</v>
      </c>
      <c r="B25" s="17" t="s">
        <v>823</v>
      </c>
      <c r="C25" s="37">
        <v>4050</v>
      </c>
      <c r="D25" s="36"/>
      <c r="E25" s="36"/>
      <c r="F25" s="37"/>
    </row>
    <row r="26" spans="1:6" s="1" customFormat="1" ht="12" customHeight="1">
      <c r="A26" s="242" t="s">
        <v>861</v>
      </c>
      <c r="B26" s="94" t="s">
        <v>821</v>
      </c>
      <c r="C26" s="33"/>
      <c r="D26" s="32"/>
      <c r="E26" s="32"/>
      <c r="F26" s="33"/>
    </row>
    <row r="27" spans="1:6" s="1" customFormat="1" ht="12" customHeight="1" thickBot="1">
      <c r="A27" s="245" t="s">
        <v>865</v>
      </c>
      <c r="B27" s="20" t="s">
        <v>824</v>
      </c>
      <c r="C27" s="39"/>
      <c r="D27" s="38"/>
      <c r="E27" s="38"/>
      <c r="F27" s="39"/>
    </row>
    <row r="28" spans="1:6" s="1" customFormat="1" ht="12" customHeight="1" thickBot="1">
      <c r="A28" s="246" t="s">
        <v>660</v>
      </c>
      <c r="B28" s="44" t="s">
        <v>924</v>
      </c>
      <c r="C28" s="256">
        <f>C29+C34+C39+C40</f>
        <v>15444</v>
      </c>
      <c r="D28" s="257">
        <f>D29+D34+D39+D40</f>
        <v>4268</v>
      </c>
      <c r="E28" s="257">
        <f>E29+E34+E39+E40</f>
        <v>18432</v>
      </c>
      <c r="F28" s="256">
        <f>F29+F34+F39+F40</f>
        <v>16782</v>
      </c>
    </row>
    <row r="29" spans="1:6" s="1" customFormat="1" ht="12" customHeight="1">
      <c r="A29" s="244" t="s">
        <v>866</v>
      </c>
      <c r="B29" s="52" t="s">
        <v>927</v>
      </c>
      <c r="C29" s="259">
        <v>7663</v>
      </c>
      <c r="D29" s="574">
        <f>D30+D31+D32+D33</f>
        <v>4268</v>
      </c>
      <c r="E29" s="574">
        <f>E30+E31+E32+E33</f>
        <v>6525</v>
      </c>
      <c r="F29" s="259">
        <f>F30+F31+F32+F33</f>
        <v>9220</v>
      </c>
    </row>
    <row r="30" spans="1:6" s="1" customFormat="1" ht="12" customHeight="1">
      <c r="A30" s="241" t="s">
        <v>873</v>
      </c>
      <c r="B30" s="49" t="s">
        <v>872</v>
      </c>
      <c r="C30" s="34">
        <v>2837</v>
      </c>
      <c r="D30" s="13">
        <v>2716</v>
      </c>
      <c r="E30" s="13">
        <v>2712</v>
      </c>
      <c r="F30" s="34">
        <v>2712</v>
      </c>
    </row>
    <row r="31" spans="1:6" s="1" customFormat="1" ht="12" customHeight="1">
      <c r="A31" s="241" t="s">
        <v>874</v>
      </c>
      <c r="B31" s="49" t="s">
        <v>720</v>
      </c>
      <c r="C31" s="34"/>
      <c r="D31" s="13"/>
      <c r="E31" s="13"/>
      <c r="F31" s="34"/>
    </row>
    <row r="32" spans="1:6" s="1" customFormat="1" ht="12" customHeight="1">
      <c r="A32" s="241" t="s">
        <v>875</v>
      </c>
      <c r="B32" s="49" t="s">
        <v>877</v>
      </c>
      <c r="C32" s="34"/>
      <c r="D32" s="13"/>
      <c r="E32" s="13"/>
      <c r="F32" s="34"/>
    </row>
    <row r="33" spans="1:6" s="1" customFormat="1" ht="12" customHeight="1">
      <c r="A33" s="245" t="s">
        <v>876</v>
      </c>
      <c r="B33" s="50" t="s">
        <v>920</v>
      </c>
      <c r="C33" s="39">
        <v>4826</v>
      </c>
      <c r="D33" s="38">
        <v>1552</v>
      </c>
      <c r="E33" s="38">
        <v>3813</v>
      </c>
      <c r="F33" s="39">
        <v>6508</v>
      </c>
    </row>
    <row r="34" spans="1:6" s="1" customFormat="1" ht="12" customHeight="1">
      <c r="A34" s="241" t="s">
        <v>867</v>
      </c>
      <c r="B34" s="23" t="s">
        <v>953</v>
      </c>
      <c r="C34" s="258">
        <f>C35+C36+C37+C38</f>
        <v>7781</v>
      </c>
      <c r="D34" s="573">
        <f>D35+D36+D37+D38</f>
        <v>0</v>
      </c>
      <c r="E34" s="573">
        <f>E35+E36+E37+E38</f>
        <v>11907</v>
      </c>
      <c r="F34" s="258">
        <f>F35+F36+F37+F38</f>
        <v>7562</v>
      </c>
    </row>
    <row r="35" spans="1:6" s="1" customFormat="1" ht="12" customHeight="1">
      <c r="A35" s="241" t="s">
        <v>886</v>
      </c>
      <c r="B35" s="49" t="s">
        <v>872</v>
      </c>
      <c r="C35" s="34"/>
      <c r="D35" s="13"/>
      <c r="E35" s="13"/>
      <c r="F35" s="34"/>
    </row>
    <row r="36" spans="1:6" s="1" customFormat="1" ht="12" customHeight="1">
      <c r="A36" s="241" t="s">
        <v>887</v>
      </c>
      <c r="B36" s="49" t="s">
        <v>720</v>
      </c>
      <c r="C36" s="34">
        <v>7781</v>
      </c>
      <c r="D36" s="13"/>
      <c r="E36" s="13">
        <v>11907</v>
      </c>
      <c r="F36" s="34">
        <v>7562</v>
      </c>
    </row>
    <row r="37" spans="1:6" s="1" customFormat="1" ht="12" customHeight="1">
      <c r="A37" s="241" t="s">
        <v>888</v>
      </c>
      <c r="B37" s="49" t="s">
        <v>877</v>
      </c>
      <c r="C37" s="34"/>
      <c r="D37" s="13"/>
      <c r="E37" s="13"/>
      <c r="F37" s="34"/>
    </row>
    <row r="38" spans="1:8" s="1" customFormat="1" ht="12" customHeight="1">
      <c r="A38" s="245" t="s">
        <v>889</v>
      </c>
      <c r="B38" s="50" t="s">
        <v>920</v>
      </c>
      <c r="C38" s="39"/>
      <c r="D38" s="38"/>
      <c r="E38" s="38"/>
      <c r="F38" s="39"/>
      <c r="H38" s="260"/>
    </row>
    <row r="39" spans="1:6" s="1" customFormat="1" ht="12" customHeight="1">
      <c r="A39" s="241" t="s">
        <v>919</v>
      </c>
      <c r="B39" s="23" t="s">
        <v>921</v>
      </c>
      <c r="C39" s="40"/>
      <c r="D39" s="575"/>
      <c r="E39" s="575"/>
      <c r="F39" s="40"/>
    </row>
    <row r="40" spans="1:6" s="1" customFormat="1" ht="12" customHeight="1" thickBot="1">
      <c r="A40" s="242" t="s">
        <v>922</v>
      </c>
      <c r="B40" s="46" t="s">
        <v>923</v>
      </c>
      <c r="C40" s="47"/>
      <c r="D40" s="576"/>
      <c r="E40" s="576"/>
      <c r="F40" s="47"/>
    </row>
    <row r="41" spans="1:7" s="1" customFormat="1" ht="12" customHeight="1" thickBot="1">
      <c r="A41" s="246" t="s">
        <v>661</v>
      </c>
      <c r="B41" s="44" t="s">
        <v>1037</v>
      </c>
      <c r="C41" s="261">
        <f>C42+C43</f>
        <v>0</v>
      </c>
      <c r="D41" s="577">
        <f>D42+D43</f>
        <v>0</v>
      </c>
      <c r="E41" s="577">
        <f>E42+E43</f>
        <v>0</v>
      </c>
      <c r="F41" s="261">
        <f>F42+F43</f>
        <v>0</v>
      </c>
      <c r="G41" s="262"/>
    </row>
    <row r="42" spans="1:6" s="1" customFormat="1" ht="12" customHeight="1">
      <c r="A42" s="240" t="s">
        <v>878</v>
      </c>
      <c r="B42" s="24" t="s">
        <v>881</v>
      </c>
      <c r="C42" s="41"/>
      <c r="D42" s="25"/>
      <c r="E42" s="25"/>
      <c r="F42" s="41"/>
    </row>
    <row r="43" spans="1:6" s="1" customFormat="1" ht="12" customHeight="1" thickBot="1">
      <c r="A43" s="243" t="s">
        <v>879</v>
      </c>
      <c r="B43" s="17" t="s">
        <v>880</v>
      </c>
      <c r="C43" s="31"/>
      <c r="D43" s="30"/>
      <c r="E43" s="30"/>
      <c r="F43" s="31"/>
    </row>
    <row r="44" spans="1:6" s="1" customFormat="1" ht="12" customHeight="1" thickBot="1">
      <c r="A44" s="246" t="s">
        <v>662</v>
      </c>
      <c r="B44" s="44" t="s">
        <v>890</v>
      </c>
      <c r="C44" s="256">
        <f>SUM(C45:C46)</f>
        <v>7781</v>
      </c>
      <c r="D44" s="257">
        <f>SUM(D45:D46)</f>
        <v>0</v>
      </c>
      <c r="E44" s="257">
        <f>SUM(E45:E46)</f>
        <v>0</v>
      </c>
      <c r="F44" s="256">
        <f>SUM(F45:F46)</f>
        <v>0</v>
      </c>
    </row>
    <row r="45" spans="1:6" s="1" customFormat="1" ht="12" customHeight="1">
      <c r="A45" s="244" t="s">
        <v>868</v>
      </c>
      <c r="B45" s="17" t="s">
        <v>819</v>
      </c>
      <c r="C45" s="37">
        <v>7781</v>
      </c>
      <c r="D45" s="36"/>
      <c r="E45" s="36"/>
      <c r="F45" s="37"/>
    </row>
    <row r="46" spans="1:6" s="1" customFormat="1" ht="12" customHeight="1" thickBot="1">
      <c r="A46" s="241" t="s">
        <v>869</v>
      </c>
      <c r="B46" s="12" t="s">
        <v>820</v>
      </c>
      <c r="C46" s="34"/>
      <c r="D46" s="13"/>
      <c r="E46" s="13"/>
      <c r="F46" s="34"/>
    </row>
    <row r="47" spans="1:6" s="1" customFormat="1" ht="12" customHeight="1" thickBot="1">
      <c r="A47" s="246" t="s">
        <v>663</v>
      </c>
      <c r="B47" s="484" t="s">
        <v>891</v>
      </c>
      <c r="C47" s="548">
        <f>C6+C13+C24+C28+C41+C44</f>
        <v>217080</v>
      </c>
      <c r="D47" s="554">
        <f>D6+D13+D24+D28+D41+D44</f>
        <v>186235</v>
      </c>
      <c r="E47" s="554">
        <f>E6+E13+E24+E28+E41+E44</f>
        <v>231288</v>
      </c>
      <c r="F47" s="548">
        <f>F6+F13+F24+F28+F41+F44</f>
        <v>239341</v>
      </c>
    </row>
    <row r="48" spans="1:7" s="1" customFormat="1" ht="12" customHeight="1">
      <c r="A48" s="244" t="s">
        <v>664</v>
      </c>
      <c r="B48" s="52" t="s">
        <v>894</v>
      </c>
      <c r="C48" s="259">
        <f>C49+C50</f>
        <v>0</v>
      </c>
      <c r="D48" s="574">
        <f>D49+D50</f>
        <v>0</v>
      </c>
      <c r="E48" s="574">
        <f>E49+E50</f>
        <v>0</v>
      </c>
      <c r="F48" s="259">
        <f>F49+F50</f>
        <v>0</v>
      </c>
      <c r="G48" s="262"/>
    </row>
    <row r="49" spans="1:6" s="1" customFormat="1" ht="12" customHeight="1">
      <c r="A49" s="244" t="s">
        <v>893</v>
      </c>
      <c r="B49" s="48" t="s">
        <v>882</v>
      </c>
      <c r="C49" s="33"/>
      <c r="D49" s="32"/>
      <c r="E49" s="32"/>
      <c r="F49" s="33"/>
    </row>
    <row r="50" spans="1:6" s="1" customFormat="1" ht="12" customHeight="1">
      <c r="A50" s="244" t="s">
        <v>892</v>
      </c>
      <c r="B50" s="49" t="s">
        <v>883</v>
      </c>
      <c r="C50" s="34"/>
      <c r="D50" s="13"/>
      <c r="E50" s="13"/>
      <c r="F50" s="34"/>
    </row>
    <row r="51" spans="1:6" s="1" customFormat="1" ht="12" customHeight="1" thickBot="1">
      <c r="A51" s="242" t="s">
        <v>665</v>
      </c>
      <c r="B51" s="11" t="s">
        <v>830</v>
      </c>
      <c r="C51" s="33"/>
      <c r="D51" s="32"/>
      <c r="E51" s="32"/>
      <c r="F51" s="33"/>
    </row>
    <row r="52" spans="1:6" s="1" customFormat="1" ht="12" customHeight="1" thickBot="1">
      <c r="A52" s="246" t="s">
        <v>666</v>
      </c>
      <c r="B52" s="44" t="s">
        <v>833</v>
      </c>
      <c r="C52" s="45"/>
      <c r="D52" s="571">
        <v>27476</v>
      </c>
      <c r="E52" s="571">
        <v>17729</v>
      </c>
      <c r="F52" s="45"/>
    </row>
    <row r="53" spans="1:6" s="1" customFormat="1" ht="12" customHeight="1" thickBot="1">
      <c r="A53" s="246" t="s">
        <v>667</v>
      </c>
      <c r="B53" s="44" t="s">
        <v>1196</v>
      </c>
      <c r="C53" s="45">
        <v>-823</v>
      </c>
      <c r="D53" s="578"/>
      <c r="E53" s="578"/>
      <c r="F53" s="45">
        <v>-8975</v>
      </c>
    </row>
    <row r="54" spans="1:7" s="1" customFormat="1" ht="15" customHeight="1" thickBot="1">
      <c r="A54" s="246" t="s">
        <v>668</v>
      </c>
      <c r="B54" s="44" t="s">
        <v>421</v>
      </c>
      <c r="C54" s="256">
        <f>C47+C48+C51+C52+C53</f>
        <v>216257</v>
      </c>
      <c r="D54" s="257">
        <f>D47+D48+D51+D52+D53</f>
        <v>213711</v>
      </c>
      <c r="E54" s="257">
        <f>E47+E48+E51+E52+E53</f>
        <v>249017</v>
      </c>
      <c r="F54" s="256">
        <f>F47+F48+F51+F52+F53</f>
        <v>230366</v>
      </c>
      <c r="G54" s="262"/>
    </row>
    <row r="55" spans="1:6" s="1" customFormat="1" ht="12.75" customHeight="1">
      <c r="A55" s="7"/>
      <c r="B55" s="8"/>
      <c r="C55" s="8"/>
      <c r="D55" s="579"/>
      <c r="E55" s="579"/>
      <c r="F55" s="579"/>
    </row>
    <row r="56" spans="1:6" s="1" customFormat="1" ht="12.75" customHeight="1">
      <c r="A56" s="7"/>
      <c r="B56" s="8"/>
      <c r="C56" s="8"/>
      <c r="D56" s="579"/>
      <c r="E56" s="579"/>
      <c r="F56" s="579"/>
    </row>
    <row r="57" spans="1:6" s="1" customFormat="1" ht="12.75" customHeight="1">
      <c r="A57" s="7"/>
      <c r="B57" s="8"/>
      <c r="C57" s="8"/>
      <c r="D57" s="579"/>
      <c r="E57" s="579"/>
      <c r="F57" s="579"/>
    </row>
    <row r="58" spans="1:6" s="1" customFormat="1" ht="12.75" customHeight="1">
      <c r="A58" s="7"/>
      <c r="B58" s="8"/>
      <c r="C58" s="8"/>
      <c r="D58" s="579"/>
      <c r="E58" s="579"/>
      <c r="F58" s="579"/>
    </row>
    <row r="59" spans="1:6" s="1" customFormat="1" ht="12.75" customHeight="1">
      <c r="A59" s="7"/>
      <c r="B59" s="8"/>
      <c r="C59" s="8"/>
      <c r="D59" s="579"/>
      <c r="E59" s="579"/>
      <c r="F59" s="579"/>
    </row>
    <row r="60" spans="1:6" ht="12.75" customHeight="1">
      <c r="A60" s="9"/>
      <c r="B60" s="9"/>
      <c r="C60" s="9"/>
      <c r="D60" s="9"/>
      <c r="E60" s="9"/>
      <c r="F60" s="9"/>
    </row>
    <row r="61" spans="1:6" ht="16.5" customHeight="1">
      <c r="A61" s="1158" t="s">
        <v>685</v>
      </c>
      <c r="B61" s="1158"/>
      <c r="C61" s="1158"/>
      <c r="D61" s="1158"/>
      <c r="E61" s="1158"/>
      <c r="F61" s="1158"/>
    </row>
    <row r="62" spans="1:6" ht="16.5" customHeight="1" thickBot="1">
      <c r="A62" s="10"/>
      <c r="B62" s="10"/>
      <c r="C62" s="10"/>
      <c r="D62" s="10"/>
      <c r="E62" s="1157" t="s">
        <v>698</v>
      </c>
      <c r="F62" s="1157"/>
    </row>
    <row r="63" spans="1:6" ht="16.5" customHeight="1">
      <c r="A63" s="1159" t="s">
        <v>652</v>
      </c>
      <c r="B63" s="1161" t="s">
        <v>625</v>
      </c>
      <c r="C63" s="1163" t="s">
        <v>468</v>
      </c>
      <c r="D63" s="1165" t="s">
        <v>936</v>
      </c>
      <c r="E63" s="1166"/>
      <c r="F63" s="1167"/>
    </row>
    <row r="64" spans="1:6" ht="37.5" customHeight="1" thickBot="1">
      <c r="A64" s="1160"/>
      <c r="B64" s="1162"/>
      <c r="C64" s="1164"/>
      <c r="D64" s="569" t="s">
        <v>802</v>
      </c>
      <c r="E64" s="569" t="s">
        <v>1000</v>
      </c>
      <c r="F64" s="583" t="s">
        <v>1001</v>
      </c>
    </row>
    <row r="65" spans="1:6" s="253" customFormat="1" ht="12" customHeight="1" thickBot="1">
      <c r="A65" s="149">
        <v>1</v>
      </c>
      <c r="B65" s="150">
        <v>2</v>
      </c>
      <c r="C65" s="150">
        <v>3</v>
      </c>
      <c r="D65" s="150">
        <v>4</v>
      </c>
      <c r="E65" s="150">
        <v>5</v>
      </c>
      <c r="F65" s="151">
        <v>6</v>
      </c>
    </row>
    <row r="66" spans="1:6" ht="12" customHeight="1" thickBot="1">
      <c r="A66" s="248" t="s">
        <v>654</v>
      </c>
      <c r="B66" s="264" t="s">
        <v>952</v>
      </c>
      <c r="C66" s="265">
        <f>SUM(C67:C78)</f>
        <v>194715</v>
      </c>
      <c r="D66" s="265">
        <f>SUM(D67:D78)</f>
        <v>204672</v>
      </c>
      <c r="E66" s="265">
        <f>SUM(E67:E78)</f>
        <v>207196</v>
      </c>
      <c r="F66" s="266">
        <f>SUM(F67:F78)</f>
        <v>193469</v>
      </c>
    </row>
    <row r="67" spans="1:6" ht="12" customHeight="1">
      <c r="A67" s="240" t="s">
        <v>895</v>
      </c>
      <c r="B67" s="24" t="s">
        <v>686</v>
      </c>
      <c r="C67" s="226">
        <v>84993</v>
      </c>
      <c r="D67" s="26">
        <v>77776</v>
      </c>
      <c r="E67" s="26">
        <v>79237</v>
      </c>
      <c r="F67" s="27">
        <v>90156</v>
      </c>
    </row>
    <row r="68" spans="1:6" ht="12" customHeight="1">
      <c r="A68" s="241" t="s">
        <v>896</v>
      </c>
      <c r="B68" s="12" t="s">
        <v>687</v>
      </c>
      <c r="C68" s="187">
        <v>21463</v>
      </c>
      <c r="D68" s="14">
        <v>20516</v>
      </c>
      <c r="E68" s="14">
        <v>20516</v>
      </c>
      <c r="F68" s="15">
        <v>17907</v>
      </c>
    </row>
    <row r="69" spans="1:6" ht="12" customHeight="1">
      <c r="A69" s="241" t="s">
        <v>897</v>
      </c>
      <c r="B69" s="12" t="s">
        <v>688</v>
      </c>
      <c r="C69" s="227">
        <v>30580</v>
      </c>
      <c r="D69" s="21">
        <v>33591</v>
      </c>
      <c r="E69" s="21">
        <v>36260</v>
      </c>
      <c r="F69" s="22">
        <v>30137</v>
      </c>
    </row>
    <row r="70" spans="1:6" ht="12" customHeight="1">
      <c r="A70" s="241" t="s">
        <v>898</v>
      </c>
      <c r="B70" s="28" t="s">
        <v>841</v>
      </c>
      <c r="C70" s="228">
        <v>2817</v>
      </c>
      <c r="D70" s="21">
        <v>15615</v>
      </c>
      <c r="E70" s="21">
        <v>3170</v>
      </c>
      <c r="F70" s="22">
        <v>3541</v>
      </c>
    </row>
    <row r="71" spans="1:6" ht="12" customHeight="1">
      <c r="A71" s="241" t="s">
        <v>935</v>
      </c>
      <c r="B71" s="42" t="s">
        <v>988</v>
      </c>
      <c r="C71" s="187"/>
      <c r="D71" s="21"/>
      <c r="E71" s="21"/>
      <c r="F71" s="22"/>
    </row>
    <row r="72" spans="1:6" ht="12" customHeight="1">
      <c r="A72" s="241" t="s">
        <v>899</v>
      </c>
      <c r="B72" s="12" t="s">
        <v>916</v>
      </c>
      <c r="C72" s="227"/>
      <c r="D72" s="21"/>
      <c r="E72" s="21">
        <v>11145</v>
      </c>
      <c r="F72" s="22">
        <v>11145</v>
      </c>
    </row>
    <row r="73" spans="1:6" ht="12" customHeight="1">
      <c r="A73" s="241" t="s">
        <v>900</v>
      </c>
      <c r="B73" s="51" t="s">
        <v>938</v>
      </c>
      <c r="C73" s="267">
        <v>4550</v>
      </c>
      <c r="D73" s="21">
        <v>5143</v>
      </c>
      <c r="E73" s="21">
        <v>5143</v>
      </c>
      <c r="F73" s="22">
        <v>6833</v>
      </c>
    </row>
    <row r="74" spans="1:6" ht="12" customHeight="1">
      <c r="A74" s="241" t="s">
        <v>940</v>
      </c>
      <c r="B74" s="51" t="s">
        <v>915</v>
      </c>
      <c r="C74" s="267"/>
      <c r="D74" s="21"/>
      <c r="E74" s="21"/>
      <c r="F74" s="22"/>
    </row>
    <row r="75" spans="1:6" ht="12" customHeight="1">
      <c r="A75" s="241" t="s">
        <v>941</v>
      </c>
      <c r="B75" s="12" t="s">
        <v>836</v>
      </c>
      <c r="C75" s="227">
        <v>48195</v>
      </c>
      <c r="D75" s="21">
        <v>49231</v>
      </c>
      <c r="E75" s="21">
        <v>48925</v>
      </c>
      <c r="F75" s="22">
        <v>31954</v>
      </c>
    </row>
    <row r="76" spans="1:6" ht="12" customHeight="1">
      <c r="A76" s="241" t="s">
        <v>942</v>
      </c>
      <c r="B76" s="12" t="s">
        <v>689</v>
      </c>
      <c r="C76" s="227"/>
      <c r="D76" s="21"/>
      <c r="E76" s="21"/>
      <c r="F76" s="22"/>
    </row>
    <row r="77" spans="1:6" ht="12" customHeight="1">
      <c r="A77" s="242" t="s">
        <v>943</v>
      </c>
      <c r="B77" s="29" t="s">
        <v>939</v>
      </c>
      <c r="C77" s="227"/>
      <c r="D77" s="21"/>
      <c r="E77" s="21"/>
      <c r="F77" s="22"/>
    </row>
    <row r="78" spans="1:6" ht="12" customHeight="1" thickBot="1">
      <c r="A78" s="243" t="s">
        <v>946</v>
      </c>
      <c r="B78" s="43" t="s">
        <v>944</v>
      </c>
      <c r="C78" s="229">
        <v>2117</v>
      </c>
      <c r="D78" s="580">
        <v>2800</v>
      </c>
      <c r="E78" s="580">
        <v>2800</v>
      </c>
      <c r="F78" s="847">
        <v>1796</v>
      </c>
    </row>
    <row r="79" spans="1:6" ht="12" customHeight="1" thickBot="1">
      <c r="A79" s="246" t="s">
        <v>655</v>
      </c>
      <c r="B79" s="223" t="s">
        <v>467</v>
      </c>
      <c r="C79" s="268">
        <f>SUM(C80:C86)</f>
        <v>10905</v>
      </c>
      <c r="D79" s="268">
        <f>SUM(D80:D86)</f>
        <v>2827</v>
      </c>
      <c r="E79" s="268">
        <f>SUM(E80:E86)</f>
        <v>35609</v>
      </c>
      <c r="F79" s="269">
        <f>SUM(F80:F86)</f>
        <v>37535</v>
      </c>
    </row>
    <row r="80" spans="1:6" ht="12" customHeight="1">
      <c r="A80" s="244" t="s">
        <v>901</v>
      </c>
      <c r="B80" s="17" t="s">
        <v>834</v>
      </c>
      <c r="C80" s="18">
        <v>336</v>
      </c>
      <c r="D80" s="18"/>
      <c r="E80" s="18">
        <v>24223</v>
      </c>
      <c r="F80" s="19">
        <v>24223</v>
      </c>
    </row>
    <row r="81" spans="1:6" ht="12" customHeight="1">
      <c r="A81" s="244" t="s">
        <v>902</v>
      </c>
      <c r="B81" s="12" t="s">
        <v>844</v>
      </c>
      <c r="C81" s="14">
        <v>10569</v>
      </c>
      <c r="D81" s="14">
        <v>2827</v>
      </c>
      <c r="E81" s="14">
        <v>-672</v>
      </c>
      <c r="F81" s="15">
        <v>1254</v>
      </c>
    </row>
    <row r="82" spans="1:6" ht="12" customHeight="1">
      <c r="A82" s="244" t="s">
        <v>903</v>
      </c>
      <c r="B82" s="12" t="s">
        <v>918</v>
      </c>
      <c r="C82" s="14"/>
      <c r="D82" s="14"/>
      <c r="E82" s="14"/>
      <c r="F82" s="15"/>
    </row>
    <row r="83" spans="1:6" ht="12" customHeight="1">
      <c r="A83" s="244" t="s">
        <v>904</v>
      </c>
      <c r="B83" s="12" t="s">
        <v>917</v>
      </c>
      <c r="C83" s="14"/>
      <c r="D83" s="14"/>
      <c r="E83" s="14"/>
      <c r="F83" s="15"/>
    </row>
    <row r="84" spans="1:6" ht="12" customHeight="1">
      <c r="A84" s="244" t="s">
        <v>905</v>
      </c>
      <c r="B84" s="12" t="s">
        <v>835</v>
      </c>
      <c r="C84" s="14"/>
      <c r="D84" s="14"/>
      <c r="E84" s="14"/>
      <c r="F84" s="15"/>
    </row>
    <row r="85" spans="1:6" ht="12" customHeight="1">
      <c r="A85" s="242" t="s">
        <v>945</v>
      </c>
      <c r="B85" s="29" t="s">
        <v>989</v>
      </c>
      <c r="C85" s="21"/>
      <c r="D85" s="21"/>
      <c r="E85" s="21"/>
      <c r="F85" s="22"/>
    </row>
    <row r="86" spans="1:6" ht="12" customHeight="1" thickBot="1">
      <c r="A86" s="245" t="s">
        <v>990</v>
      </c>
      <c r="B86" s="29" t="s">
        <v>847</v>
      </c>
      <c r="C86" s="21"/>
      <c r="D86" s="21"/>
      <c r="E86" s="21">
        <v>12058</v>
      </c>
      <c r="F86" s="22">
        <v>12058</v>
      </c>
    </row>
    <row r="87" spans="1:6" ht="12" customHeight="1" thickBot="1">
      <c r="A87" s="246" t="s">
        <v>657</v>
      </c>
      <c r="B87" s="223" t="s">
        <v>618</v>
      </c>
      <c r="C87" s="268">
        <f>SUM(C88:C89)</f>
        <v>0</v>
      </c>
      <c r="D87" s="268">
        <f>SUM(D88:D89)</f>
        <v>0</v>
      </c>
      <c r="E87" s="268">
        <f>SUM(E88:E89)</f>
        <v>0</v>
      </c>
      <c r="F87" s="269">
        <f>SUM(F88:F89)</f>
        <v>0</v>
      </c>
    </row>
    <row r="88" spans="1:6" ht="12" customHeight="1">
      <c r="A88" s="244" t="s">
        <v>853</v>
      </c>
      <c r="B88" s="17" t="s">
        <v>726</v>
      </c>
      <c r="C88" s="18"/>
      <c r="D88" s="18"/>
      <c r="E88" s="18"/>
      <c r="F88" s="19"/>
    </row>
    <row r="89" spans="1:6" ht="12" customHeight="1" thickBot="1">
      <c r="A89" s="241" t="s">
        <v>854</v>
      </c>
      <c r="B89" s="12" t="s">
        <v>727</v>
      </c>
      <c r="C89" s="14"/>
      <c r="D89" s="14"/>
      <c r="E89" s="14"/>
      <c r="F89" s="15"/>
    </row>
    <row r="90" spans="1:6" ht="12" customHeight="1" thickBot="1">
      <c r="A90" s="246" t="s">
        <v>658</v>
      </c>
      <c r="B90" s="223" t="s">
        <v>845</v>
      </c>
      <c r="C90" s="224">
        <v>388</v>
      </c>
      <c r="D90" s="224"/>
      <c r="E90" s="224"/>
      <c r="F90" s="225">
        <v>82</v>
      </c>
    </row>
    <row r="91" spans="1:6" ht="12" customHeight="1" thickBot="1">
      <c r="A91" s="246" t="s">
        <v>659</v>
      </c>
      <c r="B91" s="223" t="s">
        <v>846</v>
      </c>
      <c r="C91" s="224"/>
      <c r="D91" s="224"/>
      <c r="E91" s="224"/>
      <c r="F91" s="225"/>
    </row>
    <row r="92" spans="1:6" ht="12" customHeight="1" thickBot="1">
      <c r="A92" s="246" t="s">
        <v>660</v>
      </c>
      <c r="B92" s="223" t="s">
        <v>912</v>
      </c>
      <c r="C92" s="268">
        <f>SUM(C93:C94)</f>
        <v>8977</v>
      </c>
      <c r="D92" s="268">
        <f>SUM(D93:D94)</f>
        <v>6212</v>
      </c>
      <c r="E92" s="268">
        <f>SUM(E93:E94)</f>
        <v>6212</v>
      </c>
      <c r="F92" s="269">
        <f>SUM(F93:F94)</f>
        <v>5478</v>
      </c>
    </row>
    <row r="93" spans="1:6" ht="12" customHeight="1">
      <c r="A93" s="244" t="s">
        <v>866</v>
      </c>
      <c r="B93" s="17" t="s">
        <v>829</v>
      </c>
      <c r="C93" s="18">
        <v>8977</v>
      </c>
      <c r="D93" s="18">
        <v>6212</v>
      </c>
      <c r="E93" s="18">
        <v>6212</v>
      </c>
      <c r="F93" s="19">
        <v>5478</v>
      </c>
    </row>
    <row r="94" spans="1:6" ht="12" customHeight="1" thickBot="1">
      <c r="A94" s="245" t="s">
        <v>867</v>
      </c>
      <c r="B94" s="29" t="s">
        <v>1149</v>
      </c>
      <c r="C94" s="21"/>
      <c r="D94" s="21"/>
      <c r="E94" s="21"/>
      <c r="F94" s="22"/>
    </row>
    <row r="95" spans="1:8" ht="12" customHeight="1" thickBot="1">
      <c r="A95" s="247" t="s">
        <v>661</v>
      </c>
      <c r="B95" s="44" t="s">
        <v>1197</v>
      </c>
      <c r="C95" s="224">
        <v>100</v>
      </c>
      <c r="D95" s="578"/>
      <c r="E95" s="578"/>
      <c r="F95" s="225">
        <v>-3942</v>
      </c>
      <c r="H95" s="260"/>
    </row>
    <row r="96" spans="1:6" ht="15" customHeight="1" thickBot="1">
      <c r="A96" s="246" t="s">
        <v>662</v>
      </c>
      <c r="B96" s="223" t="s">
        <v>1198</v>
      </c>
      <c r="C96" s="268">
        <f>C66+C79+C87+C90+C91+C92+C95</f>
        <v>215085</v>
      </c>
      <c r="D96" s="268">
        <f>D66+D79+D87+D90+D91+D92+D95</f>
        <v>213711</v>
      </c>
      <c r="E96" s="268">
        <f>E66+E79+E87+E90+E91+E92+E95</f>
        <v>249017</v>
      </c>
      <c r="F96" s="269">
        <f>F66+F79+F87+F90+F91+F92+F95</f>
        <v>232622</v>
      </c>
    </row>
  </sheetData>
  <sheetProtection/>
  <mergeCells count="11">
    <mergeCell ref="A63:A64"/>
    <mergeCell ref="B63:B64"/>
    <mergeCell ref="C63:C64"/>
    <mergeCell ref="D63:F63"/>
    <mergeCell ref="E2:F2"/>
    <mergeCell ref="E62:F62"/>
    <mergeCell ref="A61:F61"/>
    <mergeCell ref="A3:A4"/>
    <mergeCell ref="B3:B4"/>
    <mergeCell ref="C3:C4"/>
    <mergeCell ref="D3:F3"/>
  </mergeCells>
  <printOptions horizontalCentered="1"/>
  <pageMargins left="0.7874015748031497" right="0.7" top="1.5748031496062993" bottom="0.984251968503937" header="0.7874015748031497" footer="0.7874015748031497"/>
  <pageSetup fitToHeight="2" fitToWidth="3" horizontalDpi="600" verticalDpi="600" orientation="portrait" paperSize="9" scale="95" r:id="rId1"/>
  <headerFooter alignWithMargins="0">
    <oddHeader>&amp;C&amp;"Times New Roman CE,Félkövér"
Domaháza Önkormányzat
2010. ÉVI ZÁRSZÁMADÁSÁNAK PÉNZÜGYI MÉRLEGE
&amp;R&amp;"Times New Roman CE,Félkövér dőlt"
&amp;8 1. sz. melléklet
Domaháza K.Önk.Képviselő-Testülete
9/2011.(IV.28.)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workbookViewId="0" topLeftCell="A1">
      <selection activeCell="L13" sqref="L13"/>
    </sheetView>
  </sheetViews>
  <sheetFormatPr defaultColWidth="9.00390625" defaultRowHeight="12.75"/>
  <cols>
    <col min="1" max="1" width="6.875" style="274" customWidth="1"/>
    <col min="2" max="2" width="50.375" style="273" customWidth="1"/>
    <col min="3" max="5" width="12.875" style="273" customWidth="1"/>
    <col min="6" max="6" width="13.875" style="273" customWidth="1"/>
    <col min="7" max="7" width="15.50390625" style="273" customWidth="1"/>
    <col min="8" max="8" width="16.875" style="273" customWidth="1"/>
    <col min="9" max="16384" width="9.375" style="273" customWidth="1"/>
  </cols>
  <sheetData>
    <row r="1" spans="1:8" s="321" customFormat="1" ht="15.75" thickBot="1">
      <c r="A1" s="320"/>
      <c r="H1" s="275" t="s">
        <v>733</v>
      </c>
    </row>
    <row r="2" spans="1:8" s="314" customFormat="1" ht="26.25" customHeight="1">
      <c r="A2" s="1149" t="s">
        <v>813</v>
      </c>
      <c r="B2" s="1151" t="s">
        <v>816</v>
      </c>
      <c r="C2" s="1149" t="s">
        <v>839</v>
      </c>
      <c r="D2" s="1149" t="s">
        <v>840</v>
      </c>
      <c r="E2" s="1154" t="s">
        <v>1289</v>
      </c>
      <c r="F2" s="1155" t="s">
        <v>1244</v>
      </c>
      <c r="G2" s="1156"/>
      <c r="H2" s="1147" t="s">
        <v>1290</v>
      </c>
    </row>
    <row r="3" spans="1:8" s="316" customFormat="1" ht="40.5" customHeight="1" thickBot="1">
      <c r="A3" s="1150"/>
      <c r="B3" s="1152"/>
      <c r="C3" s="1152"/>
      <c r="D3" s="1150"/>
      <c r="E3" s="1146"/>
      <c r="F3" s="315" t="s">
        <v>701</v>
      </c>
      <c r="G3" s="322" t="s">
        <v>174</v>
      </c>
      <c r="H3" s="1148"/>
    </row>
    <row r="4" spans="1:8" s="326" customFormat="1" ht="12.75" customHeight="1" thickBot="1">
      <c r="A4" s="323">
        <v>1</v>
      </c>
      <c r="B4" s="324">
        <v>2</v>
      </c>
      <c r="C4" s="324">
        <v>3</v>
      </c>
      <c r="D4" s="325">
        <v>4</v>
      </c>
      <c r="E4" s="323">
        <v>5</v>
      </c>
      <c r="F4" s="325">
        <v>6</v>
      </c>
      <c r="G4" s="325">
        <v>7</v>
      </c>
      <c r="H4" s="279">
        <v>8</v>
      </c>
    </row>
    <row r="5" spans="1:8" ht="19.5" customHeight="1" thickBot="1">
      <c r="A5" s="319" t="s">
        <v>654</v>
      </c>
      <c r="B5" s="327" t="s">
        <v>817</v>
      </c>
      <c r="C5" s="496"/>
      <c r="D5" s="498"/>
      <c r="E5" s="328">
        <f>SUM(E6:E9)</f>
        <v>0</v>
      </c>
      <c r="F5" s="289">
        <f>SUM(F6:F9)</f>
        <v>0</v>
      </c>
      <c r="G5" s="289">
        <f>SUM(G6:G9)</f>
        <v>0</v>
      </c>
      <c r="H5" s="290">
        <f>SUM(H6:H9)</f>
        <v>0</v>
      </c>
    </row>
    <row r="6" spans="1:8" ht="19.5" customHeight="1">
      <c r="A6" s="318" t="s">
        <v>655</v>
      </c>
      <c r="B6" s="329" t="s">
        <v>177</v>
      </c>
      <c r="C6" s="330"/>
      <c r="D6" s="331"/>
      <c r="E6" s="332"/>
      <c r="F6" s="282"/>
      <c r="G6" s="282"/>
      <c r="H6" s="65"/>
    </row>
    <row r="7" spans="1:8" ht="19.5" customHeight="1">
      <c r="A7" s="318" t="s">
        <v>657</v>
      </c>
      <c r="B7" s="329" t="s">
        <v>814</v>
      </c>
      <c r="C7" s="330"/>
      <c r="D7" s="331"/>
      <c r="E7" s="332"/>
      <c r="F7" s="282"/>
      <c r="G7" s="282"/>
      <c r="H7" s="65"/>
    </row>
    <row r="8" spans="1:8" ht="19.5" customHeight="1">
      <c r="A8" s="318" t="s">
        <v>658</v>
      </c>
      <c r="B8" s="329" t="s">
        <v>814</v>
      </c>
      <c r="C8" s="330"/>
      <c r="D8" s="331"/>
      <c r="E8" s="332"/>
      <c r="F8" s="282"/>
      <c r="G8" s="282"/>
      <c r="H8" s="65"/>
    </row>
    <row r="9" spans="1:8" ht="19.5" customHeight="1" thickBot="1">
      <c r="A9" s="318" t="s">
        <v>659</v>
      </c>
      <c r="B9" s="329" t="s">
        <v>814</v>
      </c>
      <c r="C9" s="330"/>
      <c r="D9" s="331"/>
      <c r="E9" s="332"/>
      <c r="F9" s="282"/>
      <c r="G9" s="282"/>
      <c r="H9" s="65"/>
    </row>
    <row r="10" spans="1:8" ht="19.5" customHeight="1" thickBot="1">
      <c r="A10" s="319" t="s">
        <v>660</v>
      </c>
      <c r="B10" s="327" t="s">
        <v>818</v>
      </c>
      <c r="C10" s="497"/>
      <c r="D10" s="499"/>
      <c r="E10" s="328">
        <f>SUM(E11:E14)</f>
        <v>0</v>
      </c>
      <c r="F10" s="289">
        <f>SUM(F11:F14)</f>
        <v>0</v>
      </c>
      <c r="G10" s="289">
        <f>SUM(G11:G14)</f>
        <v>0</v>
      </c>
      <c r="H10" s="290">
        <f>SUM(H11:H14)</f>
        <v>0</v>
      </c>
    </row>
    <row r="11" spans="1:8" ht="19.5" customHeight="1">
      <c r="A11" s="318" t="s">
        <v>661</v>
      </c>
      <c r="B11" s="329" t="s">
        <v>814</v>
      </c>
      <c r="C11" s="330"/>
      <c r="D11" s="331"/>
      <c r="E11" s="332"/>
      <c r="F11" s="282"/>
      <c r="G11" s="282"/>
      <c r="H11" s="65"/>
    </row>
    <row r="12" spans="1:8" ht="19.5" customHeight="1">
      <c r="A12" s="318" t="s">
        <v>662</v>
      </c>
      <c r="B12" s="329" t="s">
        <v>814</v>
      </c>
      <c r="C12" s="330"/>
      <c r="D12" s="331"/>
      <c r="E12" s="332"/>
      <c r="F12" s="282"/>
      <c r="G12" s="282"/>
      <c r="H12" s="65"/>
    </row>
    <row r="13" spans="1:8" ht="19.5" customHeight="1">
      <c r="A13" s="318" t="s">
        <v>663</v>
      </c>
      <c r="B13" s="329" t="s">
        <v>814</v>
      </c>
      <c r="C13" s="330"/>
      <c r="D13" s="331"/>
      <c r="E13" s="332"/>
      <c r="F13" s="282"/>
      <c r="G13" s="282"/>
      <c r="H13" s="65"/>
    </row>
    <row r="14" spans="1:8" ht="19.5" customHeight="1" thickBot="1">
      <c r="A14" s="318" t="s">
        <v>664</v>
      </c>
      <c r="B14" s="329" t="s">
        <v>814</v>
      </c>
      <c r="C14" s="330"/>
      <c r="D14" s="331"/>
      <c r="E14" s="332"/>
      <c r="F14" s="282"/>
      <c r="G14" s="282"/>
      <c r="H14" s="65"/>
    </row>
    <row r="15" spans="1:8" ht="19.5" customHeight="1" thickBot="1">
      <c r="A15" s="319" t="s">
        <v>665</v>
      </c>
      <c r="B15" s="327" t="s">
        <v>815</v>
      </c>
      <c r="C15" s="496"/>
      <c r="D15" s="498"/>
      <c r="E15" s="328">
        <f>E5+E10</f>
        <v>0</v>
      </c>
      <c r="F15" s="289">
        <f>F5+F10</f>
        <v>0</v>
      </c>
      <c r="G15" s="289">
        <f>G5+G10</f>
        <v>0</v>
      </c>
      <c r="H15" s="290">
        <f>H5+H10</f>
        <v>0</v>
      </c>
    </row>
    <row r="16" ht="19.5" customHeight="1"/>
  </sheetData>
  <sheetProtection/>
  <mergeCells count="7">
    <mergeCell ref="F2:G2"/>
    <mergeCell ref="E2:E3"/>
    <mergeCell ref="H2:H3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CE,Félkövér"&amp;12Az önkormányzat által nyújtott hitel és kölcsön alakulása
 lejárat és eszközök szerinti bontásban&amp;R&amp;"Times New Roman CE,Félkövér dőlt"&amp;8 8.sz. melléklet
Domaháza Községi Önk.Képviselő-Testülete
9/2011(IV.28.)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J11" sqref="J11"/>
    </sheetView>
  </sheetViews>
  <sheetFormatPr defaultColWidth="9.00390625" defaultRowHeight="12.75"/>
  <cols>
    <col min="1" max="1" width="5.50390625" style="333" customWidth="1"/>
    <col min="2" max="2" width="39.375" style="333" customWidth="1"/>
    <col min="3" max="8" width="13.875" style="594" customWidth="1"/>
    <col min="9" max="9" width="15.125" style="594" customWidth="1"/>
    <col min="10" max="16384" width="9.375" style="333" customWidth="1"/>
  </cols>
  <sheetData>
    <row r="1" spans="1:9" ht="34.5" customHeight="1">
      <c r="A1" s="1153" t="s">
        <v>207</v>
      </c>
      <c r="B1" s="1141"/>
      <c r="C1" s="1141"/>
      <c r="D1" s="1141"/>
      <c r="E1" s="1141"/>
      <c r="F1" s="1141"/>
      <c r="G1" s="1141"/>
      <c r="H1" s="1141"/>
      <c r="I1" s="1141"/>
    </row>
    <row r="2" spans="3:9" ht="14.25" thickBot="1">
      <c r="C2" s="712"/>
      <c r="D2" s="712"/>
      <c r="E2" s="712"/>
      <c r="F2" s="712"/>
      <c r="G2" s="712"/>
      <c r="H2" s="1142" t="s">
        <v>1146</v>
      </c>
      <c r="I2" s="1142"/>
    </row>
    <row r="3" spans="1:9" ht="13.5" thickBot="1">
      <c r="A3" s="1191" t="s">
        <v>652</v>
      </c>
      <c r="B3" s="1193" t="s">
        <v>1247</v>
      </c>
      <c r="C3" s="1195" t="s">
        <v>61</v>
      </c>
      <c r="D3" s="1199" t="s">
        <v>62</v>
      </c>
      <c r="E3" s="1200"/>
      <c r="F3" s="1200"/>
      <c r="G3" s="1200"/>
      <c r="H3" s="1200"/>
      <c r="I3" s="1197" t="s">
        <v>1257</v>
      </c>
    </row>
    <row r="4" spans="1:9" s="335" customFormat="1" ht="42" customHeight="1" thickBot="1">
      <c r="A4" s="1192"/>
      <c r="B4" s="1194"/>
      <c r="C4" s="1196"/>
      <c r="D4" s="713" t="s">
        <v>1254</v>
      </c>
      <c r="E4" s="713" t="s">
        <v>1248</v>
      </c>
      <c r="F4" s="713" t="s">
        <v>1249</v>
      </c>
      <c r="G4" s="714" t="s">
        <v>1255</v>
      </c>
      <c r="H4" s="714" t="s">
        <v>1256</v>
      </c>
      <c r="I4" s="1198"/>
    </row>
    <row r="5" spans="1:9" s="335" customFormat="1" ht="12" customHeight="1" thickBot="1">
      <c r="A5" s="152">
        <v>1</v>
      </c>
      <c r="B5" s="85">
        <v>2</v>
      </c>
      <c r="C5" s="715">
        <v>3</v>
      </c>
      <c r="D5" s="715">
        <v>4</v>
      </c>
      <c r="E5" s="715">
        <v>5</v>
      </c>
      <c r="F5" s="715">
        <v>6</v>
      </c>
      <c r="G5" s="715">
        <v>7</v>
      </c>
      <c r="H5" s="715" t="s">
        <v>1262</v>
      </c>
      <c r="I5" s="716" t="s">
        <v>1263</v>
      </c>
    </row>
    <row r="6" spans="1:9" s="335" customFormat="1" ht="18" customHeight="1">
      <c r="A6" s="1188" t="s">
        <v>1250</v>
      </c>
      <c r="B6" s="1189"/>
      <c r="C6" s="1189"/>
      <c r="D6" s="1189"/>
      <c r="E6" s="1189"/>
      <c r="F6" s="1189"/>
      <c r="G6" s="1189"/>
      <c r="H6" s="1189"/>
      <c r="I6" s="1190"/>
    </row>
    <row r="7" spans="1:9" ht="15.75" customHeight="1">
      <c r="A7" s="336" t="s">
        <v>654</v>
      </c>
      <c r="B7" s="337" t="s">
        <v>1252</v>
      </c>
      <c r="C7" s="338"/>
      <c r="D7" s="717"/>
      <c r="E7" s="717"/>
      <c r="F7" s="717"/>
      <c r="G7" s="718"/>
      <c r="H7" s="719">
        <f aca="true" t="shared" si="0" ref="H7:H13">SUM(D7:G7)</f>
        <v>0</v>
      </c>
      <c r="I7" s="720">
        <f aca="true" t="shared" si="1" ref="I7:I13">C7+H7</f>
        <v>0</v>
      </c>
    </row>
    <row r="8" spans="1:9" ht="22.5">
      <c r="A8" s="336" t="s">
        <v>655</v>
      </c>
      <c r="B8" s="337" t="s">
        <v>1242</v>
      </c>
      <c r="C8" s="338"/>
      <c r="D8" s="717"/>
      <c r="E8" s="717"/>
      <c r="F8" s="717"/>
      <c r="G8" s="718"/>
      <c r="H8" s="719">
        <f t="shared" si="0"/>
        <v>0</v>
      </c>
      <c r="I8" s="720">
        <f t="shared" si="1"/>
        <v>0</v>
      </c>
    </row>
    <row r="9" spans="1:9" ht="22.5">
      <c r="A9" s="336" t="s">
        <v>657</v>
      </c>
      <c r="B9" s="337" t="s">
        <v>1243</v>
      </c>
      <c r="C9" s="338"/>
      <c r="D9" s="717"/>
      <c r="E9" s="717"/>
      <c r="F9" s="717"/>
      <c r="G9" s="718"/>
      <c r="H9" s="719">
        <f t="shared" si="0"/>
        <v>0</v>
      </c>
      <c r="I9" s="720">
        <f t="shared" si="1"/>
        <v>0</v>
      </c>
    </row>
    <row r="10" spans="1:9" ht="15.75" customHeight="1">
      <c r="A10" s="336" t="s">
        <v>658</v>
      </c>
      <c r="B10" s="337" t="s">
        <v>1245</v>
      </c>
      <c r="C10" s="338"/>
      <c r="D10" s="717"/>
      <c r="E10" s="717"/>
      <c r="F10" s="717"/>
      <c r="G10" s="718"/>
      <c r="H10" s="719">
        <f t="shared" si="0"/>
        <v>0</v>
      </c>
      <c r="I10" s="720">
        <f t="shared" si="1"/>
        <v>0</v>
      </c>
    </row>
    <row r="11" spans="1:9" ht="22.5">
      <c r="A11" s="336" t="s">
        <v>659</v>
      </c>
      <c r="B11" s="337" t="s">
        <v>1246</v>
      </c>
      <c r="C11" s="338">
        <v>1000</v>
      </c>
      <c r="D11" s="717"/>
      <c r="E11" s="717"/>
      <c r="F11" s="717"/>
      <c r="G11" s="718"/>
      <c r="H11" s="719">
        <f t="shared" si="0"/>
        <v>0</v>
      </c>
      <c r="I11" s="720">
        <f t="shared" si="1"/>
        <v>1000</v>
      </c>
    </row>
    <row r="12" spans="1:9" ht="15.75" customHeight="1">
      <c r="A12" s="894" t="s">
        <v>660</v>
      </c>
      <c r="B12" s="895" t="s">
        <v>1251</v>
      </c>
      <c r="C12" s="896"/>
      <c r="D12" s="897">
        <v>859</v>
      </c>
      <c r="E12" s="897"/>
      <c r="F12" s="897"/>
      <c r="G12" s="898"/>
      <c r="H12" s="719">
        <f t="shared" si="0"/>
        <v>859</v>
      </c>
      <c r="I12" s="720">
        <f t="shared" si="1"/>
        <v>859</v>
      </c>
    </row>
    <row r="13" spans="1:9" ht="15.75" customHeight="1" thickBot="1">
      <c r="A13" s="899" t="s">
        <v>661</v>
      </c>
      <c r="B13" s="900" t="s">
        <v>1253</v>
      </c>
      <c r="C13" s="339"/>
      <c r="D13" s="901"/>
      <c r="E13" s="901"/>
      <c r="F13" s="901"/>
      <c r="G13" s="902"/>
      <c r="H13" s="719">
        <f t="shared" si="0"/>
        <v>0</v>
      </c>
      <c r="I13" s="720">
        <f t="shared" si="1"/>
        <v>0</v>
      </c>
    </row>
    <row r="14" spans="1:9" s="340" customFormat="1" ht="18" customHeight="1" thickBot="1">
      <c r="A14" s="1186" t="s">
        <v>1258</v>
      </c>
      <c r="B14" s="1187"/>
      <c r="C14" s="903">
        <f aca="true" t="shared" si="2" ref="C14:I14">SUM(C7:C13)</f>
        <v>1000</v>
      </c>
      <c r="D14" s="903">
        <f>SUM(D7:D13)</f>
        <v>859</v>
      </c>
      <c r="E14" s="903">
        <f t="shared" si="2"/>
        <v>0</v>
      </c>
      <c r="F14" s="903">
        <f t="shared" si="2"/>
        <v>0</v>
      </c>
      <c r="G14" s="904">
        <f t="shared" si="2"/>
        <v>0</v>
      </c>
      <c r="H14" s="904">
        <f t="shared" si="2"/>
        <v>859</v>
      </c>
      <c r="I14" s="905">
        <f t="shared" si="2"/>
        <v>1859</v>
      </c>
    </row>
    <row r="15" spans="1:9" s="341" customFormat="1" ht="18" customHeight="1">
      <c r="A15" s="1143" t="s">
        <v>1261</v>
      </c>
      <c r="B15" s="1144"/>
      <c r="C15" s="1144"/>
      <c r="D15" s="1144"/>
      <c r="E15" s="1144"/>
      <c r="F15" s="1144"/>
      <c r="G15" s="1144"/>
      <c r="H15" s="1144"/>
      <c r="I15" s="1145"/>
    </row>
    <row r="16" spans="1:9" s="341" customFormat="1" ht="12.75">
      <c r="A16" s="336" t="s">
        <v>654</v>
      </c>
      <c r="B16" s="337" t="s">
        <v>1260</v>
      </c>
      <c r="C16" s="338"/>
      <c r="D16" s="717"/>
      <c r="E16" s="717"/>
      <c r="F16" s="717"/>
      <c r="G16" s="718"/>
      <c r="H16" s="719">
        <f>SUM(D16:G16)</f>
        <v>0</v>
      </c>
      <c r="I16" s="720">
        <f>C16+H16</f>
        <v>0</v>
      </c>
    </row>
    <row r="17" spans="1:9" ht="13.5" thickBot="1">
      <c r="A17" s="899" t="s">
        <v>655</v>
      </c>
      <c r="B17" s="900" t="s">
        <v>1253</v>
      </c>
      <c r="C17" s="339"/>
      <c r="D17" s="901"/>
      <c r="E17" s="901"/>
      <c r="F17" s="901"/>
      <c r="G17" s="902"/>
      <c r="H17" s="719">
        <f>SUM(D17:G17)</f>
        <v>0</v>
      </c>
      <c r="I17" s="906">
        <f>C17+H17</f>
        <v>0</v>
      </c>
    </row>
    <row r="18" spans="1:9" ht="15.75" customHeight="1" thickBot="1">
      <c r="A18" s="1186" t="s">
        <v>1259</v>
      </c>
      <c r="B18" s="1187"/>
      <c r="C18" s="903">
        <f aca="true" t="shared" si="3" ref="C18:I18">SUM(C16:C17)</f>
        <v>0</v>
      </c>
      <c r="D18" s="903">
        <f t="shared" si="3"/>
        <v>0</v>
      </c>
      <c r="E18" s="903">
        <f t="shared" si="3"/>
        <v>0</v>
      </c>
      <c r="F18" s="903">
        <f t="shared" si="3"/>
        <v>0</v>
      </c>
      <c r="G18" s="904">
        <f t="shared" si="3"/>
        <v>0</v>
      </c>
      <c r="H18" s="904">
        <f t="shared" si="3"/>
        <v>0</v>
      </c>
      <c r="I18" s="905">
        <f t="shared" si="3"/>
        <v>0</v>
      </c>
    </row>
    <row r="19" spans="1:9" ht="18" customHeight="1" thickBot="1">
      <c r="A19" s="1201" t="s">
        <v>423</v>
      </c>
      <c r="B19" s="1202"/>
      <c r="C19" s="907">
        <f aca="true" t="shared" si="4" ref="C19:I19">C14+C18</f>
        <v>1000</v>
      </c>
      <c r="D19" s="907">
        <f t="shared" si="4"/>
        <v>859</v>
      </c>
      <c r="E19" s="907">
        <f t="shared" si="4"/>
        <v>0</v>
      </c>
      <c r="F19" s="907">
        <f t="shared" si="4"/>
        <v>0</v>
      </c>
      <c r="G19" s="907">
        <f t="shared" si="4"/>
        <v>0</v>
      </c>
      <c r="H19" s="907">
        <f t="shared" si="4"/>
        <v>859</v>
      </c>
      <c r="I19" s="905">
        <f t="shared" si="4"/>
        <v>1859</v>
      </c>
    </row>
    <row r="25" ht="12.75">
      <c r="K25" s="333">
        <v>1000</v>
      </c>
    </row>
  </sheetData>
  <sheetProtection/>
  <mergeCells count="12">
    <mergeCell ref="A18:B18"/>
    <mergeCell ref="A19:B19"/>
    <mergeCell ref="A1:I1"/>
    <mergeCell ref="H2:I2"/>
    <mergeCell ref="A15:I15"/>
    <mergeCell ref="A14:B14"/>
    <mergeCell ref="A6:I6"/>
    <mergeCell ref="A3:A4"/>
    <mergeCell ref="B3:B4"/>
    <mergeCell ref="C3:C4"/>
    <mergeCell ref="I3:I4"/>
    <mergeCell ref="D3:H3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&amp;8 9. sz. melléklet
Domaháza Köszségi Önkormányzat Képviselő-Testülete
9/2011.(IV.28.)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G3" sqref="G3"/>
    </sheetView>
  </sheetViews>
  <sheetFormatPr defaultColWidth="9.00390625" defaultRowHeight="12.75"/>
  <cols>
    <col min="1" max="1" width="5.875" style="350" customWidth="1"/>
    <col min="2" max="2" width="55.875" style="5" customWidth="1"/>
    <col min="3" max="4" width="14.875" style="563" customWidth="1"/>
    <col min="5" max="16384" width="9.375" style="5" customWidth="1"/>
  </cols>
  <sheetData>
    <row r="1" spans="1:4" s="321" customFormat="1" ht="15.75" thickBot="1">
      <c r="A1" s="320"/>
      <c r="D1" s="275" t="s">
        <v>733</v>
      </c>
    </row>
    <row r="2" spans="1:4" s="335" customFormat="1" ht="48" customHeight="1" thickBot="1">
      <c r="A2" s="310" t="s">
        <v>652</v>
      </c>
      <c r="B2" s="334" t="s">
        <v>653</v>
      </c>
      <c r="C2" s="334" t="s">
        <v>1012</v>
      </c>
      <c r="D2" s="908" t="s">
        <v>1013</v>
      </c>
    </row>
    <row r="3" spans="1:4" s="335" customFormat="1" ht="13.5" customHeight="1" thickBot="1">
      <c r="A3" s="342">
        <v>1</v>
      </c>
      <c r="B3" s="343">
        <v>2</v>
      </c>
      <c r="C3" s="343">
        <v>3</v>
      </c>
      <c r="D3" s="909">
        <v>4</v>
      </c>
    </row>
    <row r="4" spans="1:4" ht="18" customHeight="1">
      <c r="A4" s="344" t="s">
        <v>654</v>
      </c>
      <c r="B4" s="510" t="s">
        <v>991</v>
      </c>
      <c r="C4" s="910"/>
      <c r="D4" s="911"/>
    </row>
    <row r="5" spans="1:4" ht="18" customHeight="1">
      <c r="A5" s="345" t="s">
        <v>655</v>
      </c>
      <c r="B5" s="338" t="s">
        <v>992</v>
      </c>
      <c r="C5" s="912"/>
      <c r="D5" s="913"/>
    </row>
    <row r="6" spans="1:4" ht="18" customHeight="1">
      <c r="A6" s="345" t="s">
        <v>657</v>
      </c>
      <c r="B6" s="338" t="s">
        <v>993</v>
      </c>
      <c r="C6" s="912"/>
      <c r="D6" s="913"/>
    </row>
    <row r="7" spans="1:4" ht="18" customHeight="1">
      <c r="A7" s="345" t="s">
        <v>658</v>
      </c>
      <c r="B7" s="338" t="s">
        <v>994</v>
      </c>
      <c r="C7" s="912"/>
      <c r="D7" s="913"/>
    </row>
    <row r="8" spans="1:4" ht="18" customHeight="1">
      <c r="A8" s="346" t="s">
        <v>659</v>
      </c>
      <c r="B8" s="338" t="s">
        <v>995</v>
      </c>
      <c r="C8" s="912">
        <v>139</v>
      </c>
      <c r="D8" s="913">
        <v>139</v>
      </c>
    </row>
    <row r="9" spans="1:4" ht="18" customHeight="1">
      <c r="A9" s="345" t="s">
        <v>660</v>
      </c>
      <c r="B9" s="338" t="s">
        <v>998</v>
      </c>
      <c r="C9" s="912"/>
      <c r="D9" s="913"/>
    </row>
    <row r="10" spans="1:4" ht="18" customHeight="1">
      <c r="A10" s="346" t="s">
        <v>661</v>
      </c>
      <c r="B10" s="338" t="s">
        <v>998</v>
      </c>
      <c r="C10" s="912"/>
      <c r="D10" s="913"/>
    </row>
    <row r="11" spans="1:4" ht="18" customHeight="1">
      <c r="A11" s="345" t="s">
        <v>662</v>
      </c>
      <c r="B11" s="338" t="s">
        <v>995</v>
      </c>
      <c r="C11" s="912"/>
      <c r="D11" s="913"/>
    </row>
    <row r="12" spans="1:4" ht="18" customHeight="1">
      <c r="A12" s="346" t="s">
        <v>663</v>
      </c>
      <c r="B12" s="338" t="s">
        <v>996</v>
      </c>
      <c r="C12" s="912"/>
      <c r="D12" s="913"/>
    </row>
    <row r="13" spans="1:4" ht="18" customHeight="1">
      <c r="A13" s="345" t="s">
        <v>664</v>
      </c>
      <c r="B13" s="338" t="s">
        <v>178</v>
      </c>
      <c r="C13" s="912">
        <v>1940</v>
      </c>
      <c r="D13" s="913">
        <v>1510</v>
      </c>
    </row>
    <row r="14" spans="1:4" ht="18" customHeight="1">
      <c r="A14" s="346" t="s">
        <v>665</v>
      </c>
      <c r="B14" s="338" t="s">
        <v>997</v>
      </c>
      <c r="C14" s="912"/>
      <c r="D14" s="913"/>
    </row>
    <row r="15" spans="1:4" ht="18" customHeight="1">
      <c r="A15" s="345" t="s">
        <v>666</v>
      </c>
      <c r="B15" s="338" t="s">
        <v>179</v>
      </c>
      <c r="C15" s="912">
        <v>62</v>
      </c>
      <c r="D15" s="913">
        <v>62</v>
      </c>
    </row>
    <row r="16" spans="1:4" ht="18" customHeight="1">
      <c r="A16" s="346" t="s">
        <v>667</v>
      </c>
      <c r="B16" s="338"/>
      <c r="C16" s="912"/>
      <c r="D16" s="913"/>
    </row>
    <row r="17" spans="1:4" ht="18" customHeight="1">
      <c r="A17" s="345" t="s">
        <v>668</v>
      </c>
      <c r="B17" s="347"/>
      <c r="C17" s="912"/>
      <c r="D17" s="913"/>
    </row>
    <row r="18" spans="1:4" ht="18" customHeight="1">
      <c r="A18" s="346" t="s">
        <v>669</v>
      </c>
      <c r="B18" s="338"/>
      <c r="C18" s="912"/>
      <c r="D18" s="913"/>
    </row>
    <row r="19" spans="1:4" ht="18" customHeight="1">
      <c r="A19" s="345" t="s">
        <v>670</v>
      </c>
      <c r="B19" s="338"/>
      <c r="C19" s="912"/>
      <c r="D19" s="913"/>
    </row>
    <row r="20" spans="1:4" ht="18" customHeight="1">
      <c r="A20" s="346" t="s">
        <v>671</v>
      </c>
      <c r="B20" s="338"/>
      <c r="C20" s="912"/>
      <c r="D20" s="913"/>
    </row>
    <row r="21" spans="1:4" ht="18" customHeight="1">
      <c r="A21" s="345" t="s">
        <v>672</v>
      </c>
      <c r="B21" s="338"/>
      <c r="C21" s="912"/>
      <c r="D21" s="913"/>
    </row>
    <row r="22" spans="1:4" ht="18" customHeight="1">
      <c r="A22" s="346" t="s">
        <v>673</v>
      </c>
      <c r="B22" s="338"/>
      <c r="C22" s="912"/>
      <c r="D22" s="913"/>
    </row>
    <row r="23" spans="1:4" ht="18" customHeight="1">
      <c r="A23" s="345" t="s">
        <v>674</v>
      </c>
      <c r="B23" s="338"/>
      <c r="C23" s="912"/>
      <c r="D23" s="913"/>
    </row>
    <row r="24" spans="1:4" ht="18" customHeight="1">
      <c r="A24" s="346" t="s">
        <v>675</v>
      </c>
      <c r="B24" s="338"/>
      <c r="C24" s="912"/>
      <c r="D24" s="913"/>
    </row>
    <row r="25" spans="1:4" ht="18" customHeight="1">
      <c r="A25" s="345" t="s">
        <v>676</v>
      </c>
      <c r="B25" s="338"/>
      <c r="C25" s="912"/>
      <c r="D25" s="913"/>
    </row>
    <row r="26" spans="1:4" ht="18" customHeight="1">
      <c r="A26" s="346" t="s">
        <v>677</v>
      </c>
      <c r="B26" s="338"/>
      <c r="C26" s="912"/>
      <c r="D26" s="913"/>
    </row>
    <row r="27" spans="1:4" ht="18" customHeight="1">
      <c r="A27" s="345" t="s">
        <v>678</v>
      </c>
      <c r="B27" s="338"/>
      <c r="C27" s="912"/>
      <c r="D27" s="913"/>
    </row>
    <row r="28" spans="1:4" ht="18" customHeight="1">
      <c r="A28" s="346" t="s">
        <v>679</v>
      </c>
      <c r="B28" s="338"/>
      <c r="C28" s="912"/>
      <c r="D28" s="913"/>
    </row>
    <row r="29" spans="1:4" ht="18" customHeight="1" thickBot="1">
      <c r="A29" s="348" t="s">
        <v>680</v>
      </c>
      <c r="B29" s="339"/>
      <c r="C29" s="914"/>
      <c r="D29" s="915"/>
    </row>
    <row r="30" spans="1:4" ht="18" customHeight="1" thickBot="1">
      <c r="A30" s="166" t="s">
        <v>681</v>
      </c>
      <c r="B30" s="93" t="s">
        <v>692</v>
      </c>
      <c r="C30" s="916">
        <f>SUM(C4:C29)</f>
        <v>2141</v>
      </c>
      <c r="D30" s="917">
        <f>SUM(D4:D29)</f>
        <v>1711</v>
      </c>
    </row>
    <row r="31" spans="1:4" ht="25.5" customHeight="1">
      <c r="A31" s="349" t="s">
        <v>999</v>
      </c>
      <c r="B31" s="1203" t="s">
        <v>906</v>
      </c>
      <c r="C31" s="1203"/>
      <c r="D31" s="1203"/>
    </row>
  </sheetData>
  <sheetProtection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CE,Dőlt"&amp;8 &amp;"Times New Roman CE,Félkövér dőlt"10. sz. mell.&amp;"Times New Roman CE,Dőlt"&amp;12
&amp;8Domaháza K. Önk.Képviselő-Testülete&amp;12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22">
      <selection activeCell="H34" sqref="H34"/>
    </sheetView>
  </sheetViews>
  <sheetFormatPr defaultColWidth="9.00390625" defaultRowHeight="12.75"/>
  <cols>
    <col min="1" max="1" width="6.625" style="594" customWidth="1"/>
    <col min="2" max="2" width="32.875" style="594" customWidth="1"/>
    <col min="3" max="3" width="20.875" style="594" customWidth="1"/>
    <col min="4" max="5" width="12.875" style="594" customWidth="1"/>
    <col min="6" max="16384" width="9.375" style="333" customWidth="1"/>
  </cols>
  <sheetData>
    <row r="1" spans="1:5" ht="14.25" thickBot="1">
      <c r="A1" s="712"/>
      <c r="B1" s="712"/>
      <c r="C1" s="483"/>
      <c r="D1" s="483"/>
      <c r="E1" s="483" t="s">
        <v>1146</v>
      </c>
    </row>
    <row r="2" spans="1:5" ht="42.75" customHeight="1" thickBot="1">
      <c r="A2" s="351" t="s">
        <v>813</v>
      </c>
      <c r="B2" s="352" t="s">
        <v>587</v>
      </c>
      <c r="C2" s="352" t="s">
        <v>588</v>
      </c>
      <c r="D2" s="588" t="s">
        <v>424</v>
      </c>
      <c r="E2" s="589" t="s">
        <v>425</v>
      </c>
    </row>
    <row r="3" spans="1:5" ht="15.75" customHeight="1">
      <c r="A3" s="918" t="s">
        <v>654</v>
      </c>
      <c r="B3" s="919" t="s">
        <v>180</v>
      </c>
      <c r="C3" s="919" t="s">
        <v>181</v>
      </c>
      <c r="D3" s="920">
        <v>90</v>
      </c>
      <c r="E3" s="921">
        <v>90</v>
      </c>
    </row>
    <row r="4" spans="1:5" ht="15.75" customHeight="1">
      <c r="A4" s="353" t="s">
        <v>655</v>
      </c>
      <c r="B4" s="354" t="s">
        <v>1150</v>
      </c>
      <c r="C4" s="354" t="s">
        <v>182</v>
      </c>
      <c r="D4" s="590">
        <v>50</v>
      </c>
      <c r="E4" s="591">
        <v>50</v>
      </c>
    </row>
    <row r="5" spans="1:5" ht="15.75" customHeight="1">
      <c r="A5" s="353" t="s">
        <v>657</v>
      </c>
      <c r="B5" s="354" t="s">
        <v>183</v>
      </c>
      <c r="C5" s="354" t="s">
        <v>184</v>
      </c>
      <c r="D5" s="590">
        <v>2500</v>
      </c>
      <c r="E5" s="591">
        <v>1224</v>
      </c>
    </row>
    <row r="6" spans="1:5" ht="15.75" customHeight="1">
      <c r="A6" s="353" t="s">
        <v>658</v>
      </c>
      <c r="B6" s="354" t="s">
        <v>185</v>
      </c>
      <c r="C6" s="354" t="s">
        <v>1167</v>
      </c>
      <c r="D6" s="590">
        <v>100</v>
      </c>
      <c r="E6" s="591">
        <v>0</v>
      </c>
    </row>
    <row r="7" spans="1:5" ht="15.75" customHeight="1">
      <c r="A7" s="353" t="s">
        <v>659</v>
      </c>
      <c r="B7" s="354" t="s">
        <v>1151</v>
      </c>
      <c r="C7" s="354" t="s">
        <v>1168</v>
      </c>
      <c r="D7" s="590">
        <v>2317</v>
      </c>
      <c r="E7" s="591">
        <v>5419</v>
      </c>
    </row>
    <row r="8" spans="1:5" ht="15.75" customHeight="1">
      <c r="A8" s="353" t="s">
        <v>660</v>
      </c>
      <c r="B8" s="354" t="s">
        <v>862</v>
      </c>
      <c r="C8" s="354" t="s">
        <v>863</v>
      </c>
      <c r="D8" s="590">
        <v>10</v>
      </c>
      <c r="E8" s="591">
        <v>0</v>
      </c>
    </row>
    <row r="9" spans="1:5" ht="15.75" customHeight="1">
      <c r="A9" s="353" t="s">
        <v>661</v>
      </c>
      <c r="B9" s="354" t="s">
        <v>925</v>
      </c>
      <c r="C9" s="354" t="s">
        <v>926</v>
      </c>
      <c r="D9" s="590">
        <v>0</v>
      </c>
      <c r="E9" s="591">
        <v>50</v>
      </c>
    </row>
    <row r="10" spans="1:5" ht="15.75" customHeight="1">
      <c r="A10" s="353" t="s">
        <v>662</v>
      </c>
      <c r="B10" s="354"/>
      <c r="C10" s="354"/>
      <c r="D10" s="923"/>
      <c r="E10" s="923"/>
    </row>
    <row r="11" spans="1:5" ht="15.75" customHeight="1">
      <c r="A11" s="353" t="s">
        <v>663</v>
      </c>
      <c r="B11" s="924"/>
      <c r="C11" s="924"/>
      <c r="D11" s="924"/>
      <c r="E11" s="924"/>
    </row>
    <row r="12" spans="1:5" ht="15.75" customHeight="1">
      <c r="A12" s="353" t="s">
        <v>664</v>
      </c>
      <c r="B12" s="924"/>
      <c r="C12" s="924"/>
      <c r="D12" s="924"/>
      <c r="E12" s="924"/>
    </row>
    <row r="13" spans="1:5" ht="15.75" customHeight="1">
      <c r="A13" s="353" t="s">
        <v>665</v>
      </c>
      <c r="B13" s="354"/>
      <c r="C13" s="354"/>
      <c r="D13" s="590"/>
      <c r="E13" s="591"/>
    </row>
    <row r="14" spans="1:5" ht="15.75" customHeight="1">
      <c r="A14" s="353" t="s">
        <v>666</v>
      </c>
      <c r="B14" s="354"/>
      <c r="C14" s="354"/>
      <c r="D14" s="590"/>
      <c r="E14" s="591"/>
    </row>
    <row r="15" spans="1:5" ht="15.75" customHeight="1">
      <c r="A15" s="353" t="s">
        <v>667</v>
      </c>
      <c r="B15" s="354"/>
      <c r="C15" s="354"/>
      <c r="D15" s="590"/>
      <c r="E15" s="591"/>
    </row>
    <row r="16" spans="1:5" ht="15.75" customHeight="1">
      <c r="A16" s="353" t="s">
        <v>668</v>
      </c>
      <c r="B16" s="354"/>
      <c r="C16" s="354"/>
      <c r="D16" s="590"/>
      <c r="E16" s="591"/>
    </row>
    <row r="17" spans="1:5" ht="15.75" customHeight="1">
      <c r="A17" s="353" t="s">
        <v>669</v>
      </c>
      <c r="B17" s="354"/>
      <c r="C17" s="354"/>
      <c r="D17" s="590"/>
      <c r="E17" s="591"/>
    </row>
    <row r="18" spans="1:5" ht="15.75" customHeight="1">
      <c r="A18" s="353" t="s">
        <v>670</v>
      </c>
      <c r="B18" s="354"/>
      <c r="C18" s="354"/>
      <c r="D18" s="590"/>
      <c r="E18" s="591"/>
    </row>
    <row r="19" spans="1:5" ht="15.75" customHeight="1">
      <c r="A19" s="353" t="s">
        <v>671</v>
      </c>
      <c r="B19" s="354"/>
      <c r="C19" s="354"/>
      <c r="D19" s="590"/>
      <c r="E19" s="591"/>
    </row>
    <row r="20" spans="1:5" ht="15.75" customHeight="1">
      <c r="A20" s="353" t="s">
        <v>672</v>
      </c>
      <c r="B20" s="354"/>
      <c r="C20" s="354"/>
      <c r="D20" s="590"/>
      <c r="E20" s="591"/>
    </row>
    <row r="21" spans="1:5" ht="15.75" customHeight="1">
      <c r="A21" s="353" t="s">
        <v>673</v>
      </c>
      <c r="B21" s="354"/>
      <c r="C21" s="354"/>
      <c r="D21" s="590"/>
      <c r="E21" s="591"/>
    </row>
    <row r="22" spans="1:5" ht="15.75" customHeight="1">
      <c r="A22" s="353" t="s">
        <v>674</v>
      </c>
      <c r="B22" s="354"/>
      <c r="C22" s="354"/>
      <c r="D22" s="590"/>
      <c r="E22" s="591"/>
    </row>
    <row r="23" spans="1:5" ht="15.75" customHeight="1">
      <c r="A23" s="353" t="s">
        <v>675</v>
      </c>
      <c r="B23" s="354"/>
      <c r="C23" s="354"/>
      <c r="D23" s="590"/>
      <c r="E23" s="591"/>
    </row>
    <row r="24" spans="1:5" ht="15.75" customHeight="1">
      <c r="A24" s="353" t="s">
        <v>676</v>
      </c>
      <c r="B24" s="354"/>
      <c r="C24" s="354"/>
      <c r="D24" s="590"/>
      <c r="E24" s="591"/>
    </row>
    <row r="25" spans="1:5" ht="15.75" customHeight="1">
      <c r="A25" s="353" t="s">
        <v>677</v>
      </c>
      <c r="B25" s="354"/>
      <c r="C25" s="354"/>
      <c r="D25" s="590"/>
      <c r="E25" s="591"/>
    </row>
    <row r="26" spans="1:5" ht="15.75" customHeight="1">
      <c r="A26" s="353" t="s">
        <v>678</v>
      </c>
      <c r="B26" s="354"/>
      <c r="C26" s="354"/>
      <c r="D26" s="590"/>
      <c r="E26" s="591"/>
    </row>
    <row r="27" spans="1:5" ht="15.75" customHeight="1">
      <c r="A27" s="353" t="s">
        <v>679</v>
      </c>
      <c r="B27" s="354"/>
      <c r="C27" s="354"/>
      <c r="D27" s="590"/>
      <c r="E27" s="591"/>
    </row>
    <row r="28" spans="1:5" ht="15.75" customHeight="1">
      <c r="A28" s="353" t="s">
        <v>680</v>
      </c>
      <c r="B28" s="354"/>
      <c r="C28" s="354"/>
      <c r="D28" s="590"/>
      <c r="E28" s="591"/>
    </row>
    <row r="29" spans="1:5" ht="15.75" customHeight="1">
      <c r="A29" s="353" t="s">
        <v>681</v>
      </c>
      <c r="B29" s="354"/>
      <c r="C29" s="354"/>
      <c r="D29" s="590"/>
      <c r="E29" s="591"/>
    </row>
    <row r="30" spans="1:5" ht="15.75" customHeight="1">
      <c r="A30" s="353" t="s">
        <v>682</v>
      </c>
      <c r="B30" s="354"/>
      <c r="C30" s="354"/>
      <c r="D30" s="590"/>
      <c r="E30" s="591"/>
    </row>
    <row r="31" spans="1:5" ht="15.75" customHeight="1">
      <c r="A31" s="353" t="s">
        <v>683</v>
      </c>
      <c r="B31" s="354"/>
      <c r="C31" s="354"/>
      <c r="D31" s="590"/>
      <c r="E31" s="591"/>
    </row>
    <row r="32" spans="1:5" ht="15.75" customHeight="1">
      <c r="A32" s="353" t="s">
        <v>1308</v>
      </c>
      <c r="B32" s="354"/>
      <c r="C32" s="354"/>
      <c r="D32" s="590"/>
      <c r="E32" s="591"/>
    </row>
    <row r="33" spans="1:5" ht="15.75" customHeight="1">
      <c r="A33" s="353" t="s">
        <v>1310</v>
      </c>
      <c r="B33" s="354"/>
      <c r="C33" s="354"/>
      <c r="D33" s="590"/>
      <c r="E33" s="591"/>
    </row>
    <row r="34" spans="1:5" ht="15.75" customHeight="1">
      <c r="A34" s="353" t="s">
        <v>1312</v>
      </c>
      <c r="B34" s="354"/>
      <c r="C34" s="354"/>
      <c r="D34" s="590"/>
      <c r="E34" s="591"/>
    </row>
    <row r="35" spans="1:5" ht="15.75" customHeight="1" thickBot="1">
      <c r="A35" s="355" t="s">
        <v>1314</v>
      </c>
      <c r="B35" s="356"/>
      <c r="C35" s="356"/>
      <c r="D35" s="592"/>
      <c r="E35" s="593"/>
    </row>
    <row r="36" spans="1:5" ht="15.75" customHeight="1" thickBot="1">
      <c r="A36" s="1204" t="s">
        <v>692</v>
      </c>
      <c r="B36" s="1205"/>
      <c r="C36" s="922"/>
      <c r="D36" s="288">
        <f>SUM(D3:D35)</f>
        <v>5067</v>
      </c>
      <c r="E36" s="586">
        <f>SUM(E3:E35)</f>
        <v>6833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2010. évi céljellegű támogatások felhasználásáról&amp;R&amp;"Times New Roman CE,Félkövér dőlt"&amp;8 11. sz. melléklet
Domaháza K.Önk.Képviselő-Testülete
9/2011(IV.28.)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workbookViewId="0" topLeftCell="A1">
      <selection activeCell="H2" sqref="H2"/>
    </sheetView>
  </sheetViews>
  <sheetFormatPr defaultColWidth="9.00390625" defaultRowHeight="12.75"/>
  <cols>
    <col min="1" max="1" width="28.875" style="553" customWidth="1"/>
    <col min="2" max="13" width="10.875" style="553" customWidth="1"/>
    <col min="14" max="16384" width="9.375" style="273" customWidth="1"/>
  </cols>
  <sheetData>
    <row r="1" spans="1:13" ht="15.75" customHeight="1">
      <c r="A1" s="1224" t="s">
        <v>213</v>
      </c>
      <c r="B1" s="1224"/>
      <c r="C1" s="1224"/>
      <c r="D1" s="1225" t="s">
        <v>208</v>
      </c>
      <c r="E1" s="1226"/>
      <c r="F1" s="1226"/>
      <c r="G1" s="1226"/>
      <c r="H1" s="1226"/>
      <c r="I1" s="1226"/>
      <c r="J1" s="1226"/>
      <c r="K1" s="1226"/>
      <c r="L1" s="1226"/>
      <c r="M1" s="1226"/>
    </row>
    <row r="2" spans="1:13" s="321" customFormat="1" ht="15.75" thickBot="1">
      <c r="A2" s="1042"/>
      <c r="B2" s="1042"/>
      <c r="C2" s="1042"/>
      <c r="D2" s="1042"/>
      <c r="E2" s="1042"/>
      <c r="F2" s="1042"/>
      <c r="G2" s="1042"/>
      <c r="H2" s="1042"/>
      <c r="I2" s="1042"/>
      <c r="J2" s="1042"/>
      <c r="K2" s="1042"/>
      <c r="L2" s="1223" t="s">
        <v>733</v>
      </c>
      <c r="M2" s="1223"/>
    </row>
    <row r="3" spans="1:13" s="321" customFormat="1" ht="17.25" customHeight="1" thickBot="1">
      <c r="A3" s="1214" t="s">
        <v>961</v>
      </c>
      <c r="B3" s="1213" t="s">
        <v>977</v>
      </c>
      <c r="C3" s="1213"/>
      <c r="D3" s="1213"/>
      <c r="E3" s="1213"/>
      <c r="F3" s="1213"/>
      <c r="G3" s="1213"/>
      <c r="H3" s="1213"/>
      <c r="I3" s="1213"/>
      <c r="J3" s="1168" t="s">
        <v>1001</v>
      </c>
      <c r="K3" s="1168"/>
      <c r="L3" s="1168"/>
      <c r="M3" s="1168"/>
    </row>
    <row r="4" spans="1:13" s="314" customFormat="1" ht="18" customHeight="1" thickBot="1">
      <c r="A4" s="1215"/>
      <c r="B4" s="1217" t="s">
        <v>1002</v>
      </c>
      <c r="C4" s="1218" t="s">
        <v>1003</v>
      </c>
      <c r="D4" s="1213" t="s">
        <v>966</v>
      </c>
      <c r="E4" s="1213"/>
      <c r="F4" s="1213"/>
      <c r="G4" s="1213"/>
      <c r="H4" s="1213"/>
      <c r="I4" s="1213"/>
      <c r="J4" s="1210"/>
      <c r="K4" s="1210"/>
      <c r="L4" s="1210"/>
      <c r="M4" s="1210"/>
    </row>
    <row r="5" spans="1:13" s="314" customFormat="1" ht="18" customHeight="1" thickBot="1">
      <c r="A5" s="1215"/>
      <c r="B5" s="1217"/>
      <c r="C5" s="1218"/>
      <c r="D5" s="806" t="s">
        <v>1002</v>
      </c>
      <c r="E5" s="806" t="s">
        <v>1003</v>
      </c>
      <c r="F5" s="806" t="s">
        <v>1002</v>
      </c>
      <c r="G5" s="806" t="s">
        <v>1003</v>
      </c>
      <c r="H5" s="806" t="s">
        <v>1002</v>
      </c>
      <c r="I5" s="806" t="s">
        <v>1003</v>
      </c>
      <c r="J5" s="1210"/>
      <c r="K5" s="1210"/>
      <c r="L5" s="1210"/>
      <c r="M5" s="1210"/>
    </row>
    <row r="6" spans="1:13" s="316" customFormat="1" ht="42.75" customHeight="1" thickBot="1">
      <c r="A6" s="1216"/>
      <c r="B6" s="1218" t="s">
        <v>973</v>
      </c>
      <c r="C6" s="1218"/>
      <c r="D6" s="1218" t="s">
        <v>209</v>
      </c>
      <c r="E6" s="1218"/>
      <c r="F6" s="1218" t="s">
        <v>936</v>
      </c>
      <c r="G6" s="1218"/>
      <c r="H6" s="1217" t="s">
        <v>210</v>
      </c>
      <c r="I6" s="1217"/>
      <c r="J6" s="1043" t="s">
        <v>209</v>
      </c>
      <c r="K6" s="806" t="s">
        <v>936</v>
      </c>
      <c r="L6" s="1043" t="s">
        <v>691</v>
      </c>
      <c r="M6" s="806" t="s">
        <v>405</v>
      </c>
    </row>
    <row r="7" spans="1:13" s="316" customFormat="1" ht="13.5" customHeight="1" thickBot="1">
      <c r="A7" s="1044">
        <v>1</v>
      </c>
      <c r="B7" s="1043">
        <v>2</v>
      </c>
      <c r="C7" s="1043">
        <v>3</v>
      </c>
      <c r="D7" s="1045">
        <v>4</v>
      </c>
      <c r="E7" s="806">
        <v>5</v>
      </c>
      <c r="F7" s="806">
        <v>6</v>
      </c>
      <c r="G7" s="806">
        <v>7</v>
      </c>
      <c r="H7" s="1043">
        <v>8</v>
      </c>
      <c r="I7" s="1045">
        <v>9</v>
      </c>
      <c r="J7" s="1045">
        <v>10</v>
      </c>
      <c r="K7" s="1045">
        <v>11</v>
      </c>
      <c r="L7" s="1045" t="s">
        <v>975</v>
      </c>
      <c r="M7" s="1046" t="s">
        <v>974</v>
      </c>
    </row>
    <row r="8" spans="1:13" ht="12.75" customHeight="1">
      <c r="A8" s="1047" t="s">
        <v>962</v>
      </c>
      <c r="B8" s="1048">
        <v>603</v>
      </c>
      <c r="C8" s="1049">
        <v>603</v>
      </c>
      <c r="D8" s="1049"/>
      <c r="E8" s="807"/>
      <c r="F8" s="1049">
        <v>603</v>
      </c>
      <c r="G8" s="1049">
        <v>603</v>
      </c>
      <c r="H8" s="1050"/>
      <c r="I8" s="1050"/>
      <c r="J8" s="1050"/>
      <c r="K8" s="1050">
        <v>603</v>
      </c>
      <c r="L8" s="1051">
        <f>J8+K8</f>
        <v>603</v>
      </c>
      <c r="M8" s="1052">
        <f>IF((C8&lt;&gt;0),ROUND((L8/C8)*100,1),"")</f>
        <v>100</v>
      </c>
    </row>
    <row r="9" spans="1:13" ht="12.75" customHeight="1">
      <c r="A9" s="1053" t="s">
        <v>1086</v>
      </c>
      <c r="B9" s="1054">
        <v>452</v>
      </c>
      <c r="C9" s="1055">
        <v>452</v>
      </c>
      <c r="D9" s="1055"/>
      <c r="E9" s="1055"/>
      <c r="F9" s="1055">
        <v>452</v>
      </c>
      <c r="G9" s="1055">
        <v>452</v>
      </c>
      <c r="H9" s="1055"/>
      <c r="I9" s="1055"/>
      <c r="J9" s="1055"/>
      <c r="K9" s="1055">
        <v>452</v>
      </c>
      <c r="L9" s="1056">
        <f aca="true" t="shared" si="0" ref="L9:L14">J9+K9</f>
        <v>452</v>
      </c>
      <c r="M9" s="1057">
        <f aca="true" t="shared" si="1" ref="M9:M15">IF((C9&lt;&gt;0),ROUND((L9/C9)*100,1),"")</f>
        <v>100</v>
      </c>
    </row>
    <row r="10" spans="1:13" ht="12.75" customHeight="1">
      <c r="A10" s="1058" t="s">
        <v>963</v>
      </c>
      <c r="B10" s="1059">
        <v>11455</v>
      </c>
      <c r="C10" s="1060">
        <v>11455</v>
      </c>
      <c r="D10" s="1060"/>
      <c r="E10" s="1060"/>
      <c r="F10" s="1060">
        <v>11455</v>
      </c>
      <c r="G10" s="1060">
        <v>11455</v>
      </c>
      <c r="H10" s="1060"/>
      <c r="I10" s="1060"/>
      <c r="J10" s="1060"/>
      <c r="K10" s="1060">
        <v>11455</v>
      </c>
      <c r="L10" s="1056">
        <f t="shared" si="0"/>
        <v>11455</v>
      </c>
      <c r="M10" s="1061">
        <f t="shared" si="1"/>
        <v>100</v>
      </c>
    </row>
    <row r="11" spans="1:13" ht="12.75" customHeight="1">
      <c r="A11" s="1058" t="s">
        <v>907</v>
      </c>
      <c r="B11" s="1059"/>
      <c r="C11" s="1060"/>
      <c r="D11" s="1060"/>
      <c r="E11" s="1060"/>
      <c r="F11" s="1060"/>
      <c r="G11" s="1060"/>
      <c r="H11" s="1060"/>
      <c r="I11" s="1060"/>
      <c r="J11" s="1060"/>
      <c r="K11" s="1060"/>
      <c r="L11" s="1056">
        <f t="shared" si="0"/>
        <v>0</v>
      </c>
      <c r="M11" s="1061">
        <f t="shared" si="1"/>
      </c>
    </row>
    <row r="12" spans="1:13" ht="12.75" customHeight="1">
      <c r="A12" s="1058" t="s">
        <v>964</v>
      </c>
      <c r="B12" s="1059"/>
      <c r="C12" s="1060"/>
      <c r="D12" s="1060"/>
      <c r="E12" s="1060"/>
      <c r="F12" s="1060"/>
      <c r="G12" s="1060"/>
      <c r="H12" s="1060"/>
      <c r="I12" s="1060"/>
      <c r="J12" s="1060"/>
      <c r="K12" s="1060"/>
      <c r="L12" s="1056">
        <f t="shared" si="0"/>
        <v>0</v>
      </c>
      <c r="M12" s="1061">
        <f t="shared" si="1"/>
      </c>
    </row>
    <row r="13" spans="1:13" ht="12.75" customHeight="1">
      <c r="A13" s="1058" t="s">
        <v>965</v>
      </c>
      <c r="B13" s="1059"/>
      <c r="C13" s="1060"/>
      <c r="D13" s="1060"/>
      <c r="E13" s="1060"/>
      <c r="F13" s="1060"/>
      <c r="G13" s="1060"/>
      <c r="H13" s="1062"/>
      <c r="I13" s="1062"/>
      <c r="J13" s="1062"/>
      <c r="K13" s="1062"/>
      <c r="L13" s="1056">
        <f t="shared" si="0"/>
        <v>0</v>
      </c>
      <c r="M13" s="1063">
        <f t="shared" si="1"/>
      </c>
    </row>
    <row r="14" spans="1:13" ht="12.75" customHeight="1" thickBot="1">
      <c r="A14" s="1064"/>
      <c r="B14" s="1065"/>
      <c r="C14" s="805"/>
      <c r="D14" s="805"/>
      <c r="E14" s="805"/>
      <c r="F14" s="805"/>
      <c r="G14" s="805"/>
      <c r="H14" s="805"/>
      <c r="I14" s="805"/>
      <c r="J14" s="805"/>
      <c r="K14" s="805"/>
      <c r="L14" s="1066">
        <f t="shared" si="0"/>
        <v>0</v>
      </c>
      <c r="M14" s="1067">
        <f t="shared" si="1"/>
      </c>
    </row>
    <row r="15" spans="1:13" ht="12.75" customHeight="1" thickBot="1">
      <c r="A15" s="1068" t="s">
        <v>967</v>
      </c>
      <c r="B15" s="1069">
        <f>B8+SUM(B10:B14)</f>
        <v>12058</v>
      </c>
      <c r="C15" s="1069">
        <f aca="true" t="shared" si="2" ref="C15:K15">C8+SUM(C10:C14)</f>
        <v>12058</v>
      </c>
      <c r="D15" s="1069">
        <f t="shared" si="2"/>
        <v>0</v>
      </c>
      <c r="E15" s="1069">
        <f t="shared" si="2"/>
        <v>0</v>
      </c>
      <c r="F15" s="1069">
        <f t="shared" si="2"/>
        <v>12058</v>
      </c>
      <c r="G15" s="1069">
        <f t="shared" si="2"/>
        <v>12058</v>
      </c>
      <c r="H15" s="1069">
        <f t="shared" si="2"/>
        <v>0</v>
      </c>
      <c r="I15" s="1069">
        <f t="shared" si="2"/>
        <v>0</v>
      </c>
      <c r="J15" s="1069">
        <f t="shared" si="2"/>
        <v>0</v>
      </c>
      <c r="K15" s="1069">
        <f t="shared" si="2"/>
        <v>12058</v>
      </c>
      <c r="L15" s="1069">
        <f>J15+K15</f>
        <v>12058</v>
      </c>
      <c r="M15" s="1070">
        <f t="shared" si="1"/>
        <v>100</v>
      </c>
    </row>
    <row r="16" spans="1:13" ht="9.75" customHeight="1">
      <c r="A16" s="1071"/>
      <c r="B16" s="1072"/>
      <c r="C16" s="1073"/>
      <c r="D16" s="1073"/>
      <c r="E16" s="1073"/>
      <c r="F16" s="1073"/>
      <c r="G16" s="1073"/>
      <c r="H16" s="1073"/>
      <c r="I16" s="1073"/>
      <c r="J16" s="1073"/>
      <c r="K16" s="1073"/>
      <c r="L16" s="1073"/>
      <c r="M16" s="1073"/>
    </row>
    <row r="17" spans="1:13" ht="13.5" customHeight="1" thickBot="1">
      <c r="A17" s="1074" t="s">
        <v>972</v>
      </c>
      <c r="B17" s="1075"/>
      <c r="C17" s="1076"/>
      <c r="D17" s="1076"/>
      <c r="E17" s="1076"/>
      <c r="F17" s="1076"/>
      <c r="G17" s="1076"/>
      <c r="H17" s="1076"/>
      <c r="I17" s="1076"/>
      <c r="J17" s="1076"/>
      <c r="K17" s="1076"/>
      <c r="L17" s="1076"/>
      <c r="M17" s="1076"/>
    </row>
    <row r="18" spans="1:13" ht="12.75" customHeight="1">
      <c r="A18" s="1077" t="s">
        <v>968</v>
      </c>
      <c r="B18" s="1048"/>
      <c r="C18" s="1049"/>
      <c r="D18" s="1049"/>
      <c r="E18" s="807"/>
      <c r="F18" s="1049"/>
      <c r="G18" s="1049"/>
      <c r="H18" s="1049"/>
      <c r="I18" s="1049"/>
      <c r="J18" s="1049"/>
      <c r="K18" s="1049"/>
      <c r="L18" s="1078">
        <f>J18+K18</f>
        <v>0</v>
      </c>
      <c r="M18" s="1079">
        <f>IF((C18&lt;&gt;0),ROUND((L18/C18)*100,1),"")</f>
      </c>
    </row>
    <row r="19" spans="1:13" ht="12.75" customHeight="1">
      <c r="A19" s="1080" t="s">
        <v>969</v>
      </c>
      <c r="B19" s="1054">
        <v>12058</v>
      </c>
      <c r="C19" s="1060">
        <v>12058</v>
      </c>
      <c r="D19" s="1060"/>
      <c r="E19" s="1060"/>
      <c r="F19" s="1060">
        <v>12058</v>
      </c>
      <c r="G19" s="1060">
        <v>12058</v>
      </c>
      <c r="H19" s="1060"/>
      <c r="I19" s="1060"/>
      <c r="J19" s="1060"/>
      <c r="K19" s="1060">
        <v>12058</v>
      </c>
      <c r="L19" s="1081">
        <f aca="true" t="shared" si="3" ref="L19:L24">J19+K19</f>
        <v>12058</v>
      </c>
      <c r="M19" s="1082">
        <f aca="true" t="shared" si="4" ref="M19:M25">IF((C19&lt;&gt;0),ROUND((L19/C19)*100,1),"")</f>
        <v>100</v>
      </c>
    </row>
    <row r="20" spans="1:13" ht="12.75" customHeight="1">
      <c r="A20" s="1080" t="s">
        <v>970</v>
      </c>
      <c r="B20" s="1059"/>
      <c r="C20" s="1060"/>
      <c r="D20" s="1060"/>
      <c r="E20" s="1060"/>
      <c r="F20" s="1060"/>
      <c r="G20" s="1060"/>
      <c r="H20" s="1060"/>
      <c r="I20" s="1060"/>
      <c r="J20" s="1060"/>
      <c r="K20" s="1060"/>
      <c r="L20" s="1081">
        <f t="shared" si="3"/>
        <v>0</v>
      </c>
      <c r="M20" s="1082">
        <f t="shared" si="4"/>
      </c>
    </row>
    <row r="21" spans="1:13" ht="12.75" customHeight="1">
      <c r="A21" s="1080" t="s">
        <v>971</v>
      </c>
      <c r="B21" s="1059"/>
      <c r="C21" s="1060"/>
      <c r="D21" s="1060"/>
      <c r="E21" s="1060"/>
      <c r="F21" s="1060"/>
      <c r="G21" s="1060"/>
      <c r="H21" s="1060"/>
      <c r="I21" s="1060"/>
      <c r="J21" s="1060"/>
      <c r="K21" s="1060"/>
      <c r="L21" s="1081">
        <f t="shared" si="3"/>
        <v>0</v>
      </c>
      <c r="M21" s="1082">
        <f t="shared" si="4"/>
      </c>
    </row>
    <row r="22" spans="1:13" ht="12.75" customHeight="1">
      <c r="A22" s="1083"/>
      <c r="B22" s="1059"/>
      <c r="C22" s="1060"/>
      <c r="D22" s="1060"/>
      <c r="E22" s="1060"/>
      <c r="F22" s="1060"/>
      <c r="G22" s="1060"/>
      <c r="H22" s="1060"/>
      <c r="I22" s="1060"/>
      <c r="J22" s="1060"/>
      <c r="K22" s="1060"/>
      <c r="L22" s="1081">
        <f t="shared" si="3"/>
        <v>0</v>
      </c>
      <c r="M22" s="1082">
        <f t="shared" si="4"/>
      </c>
    </row>
    <row r="23" spans="1:13" ht="12.75" customHeight="1">
      <c r="A23" s="1083"/>
      <c r="B23" s="1059"/>
      <c r="C23" s="1060"/>
      <c r="D23" s="1060"/>
      <c r="E23" s="1060"/>
      <c r="F23" s="1060"/>
      <c r="G23" s="1060"/>
      <c r="H23" s="1060"/>
      <c r="I23" s="1060"/>
      <c r="J23" s="1060"/>
      <c r="K23" s="1060"/>
      <c r="L23" s="1081">
        <f t="shared" si="3"/>
        <v>0</v>
      </c>
      <c r="M23" s="1084">
        <f t="shared" si="4"/>
      </c>
    </row>
    <row r="24" spans="1:13" ht="12.75" customHeight="1" thickBot="1">
      <c r="A24" s="1085"/>
      <c r="B24" s="1065"/>
      <c r="C24" s="805"/>
      <c r="D24" s="805"/>
      <c r="E24" s="805"/>
      <c r="F24" s="805"/>
      <c r="G24" s="805"/>
      <c r="H24" s="805"/>
      <c r="I24" s="805"/>
      <c r="J24" s="805"/>
      <c r="K24" s="805"/>
      <c r="L24" s="1086">
        <f t="shared" si="3"/>
        <v>0</v>
      </c>
      <c r="M24" s="1087">
        <f t="shared" si="4"/>
      </c>
    </row>
    <row r="25" spans="1:13" ht="13.5" customHeight="1" thickBot="1">
      <c r="A25" s="1088" t="s">
        <v>908</v>
      </c>
      <c r="B25" s="1069">
        <f>SUM(B18:B24)</f>
        <v>12058</v>
      </c>
      <c r="C25" s="1069">
        <f aca="true" t="shared" si="5" ref="C25:K25">SUM(C18:C24)</f>
        <v>12058</v>
      </c>
      <c r="D25" s="1069">
        <f t="shared" si="5"/>
        <v>0</v>
      </c>
      <c r="E25" s="1069">
        <f t="shared" si="5"/>
        <v>0</v>
      </c>
      <c r="F25" s="1069">
        <f t="shared" si="5"/>
        <v>12058</v>
      </c>
      <c r="G25" s="1069">
        <f t="shared" si="5"/>
        <v>12058</v>
      </c>
      <c r="H25" s="1069">
        <f t="shared" si="5"/>
        <v>0</v>
      </c>
      <c r="I25" s="1069">
        <f t="shared" si="5"/>
        <v>0</v>
      </c>
      <c r="J25" s="1069">
        <f t="shared" si="5"/>
        <v>0</v>
      </c>
      <c r="K25" s="1069">
        <f t="shared" si="5"/>
        <v>12058</v>
      </c>
      <c r="L25" s="1069">
        <f>J25+K25</f>
        <v>12058</v>
      </c>
      <c r="M25" s="1089">
        <f t="shared" si="4"/>
        <v>100</v>
      </c>
    </row>
    <row r="26" spans="1:13" ht="10.5" customHeight="1">
      <c r="A26" s="1227" t="s">
        <v>909</v>
      </c>
      <c r="B26" s="1227"/>
      <c r="C26" s="1227"/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</row>
    <row r="27" spans="1:13" ht="6" customHeight="1">
      <c r="A27" s="357"/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</row>
    <row r="28" spans="1:13" ht="15" customHeight="1">
      <c r="A28" s="1219" t="s">
        <v>809</v>
      </c>
      <c r="B28" s="1219"/>
      <c r="C28" s="1219"/>
      <c r="D28" s="1219"/>
      <c r="E28" s="1219"/>
      <c r="F28" s="1219"/>
      <c r="G28" s="1219"/>
      <c r="H28" s="1219"/>
      <c r="I28" s="1219"/>
      <c r="J28" s="1219"/>
      <c r="K28" s="1219"/>
      <c r="L28" s="1219"/>
      <c r="M28" s="1219"/>
    </row>
    <row r="29" spans="12:13" ht="12" customHeight="1" thickBot="1">
      <c r="L29" s="1222" t="s">
        <v>733</v>
      </c>
      <c r="M29" s="1222"/>
    </row>
    <row r="30" spans="1:13" ht="13.5" thickBot="1">
      <c r="A30" s="1211" t="s">
        <v>976</v>
      </c>
      <c r="B30" s="1212"/>
      <c r="C30" s="1212"/>
      <c r="D30" s="1212"/>
      <c r="E30" s="1212"/>
      <c r="F30" s="1212"/>
      <c r="G30" s="1212"/>
      <c r="H30" s="1212"/>
      <c r="I30" s="1212"/>
      <c r="J30" s="1212"/>
      <c r="K30" s="806" t="s">
        <v>1002</v>
      </c>
      <c r="L30" s="806" t="s">
        <v>1003</v>
      </c>
      <c r="M30" s="806" t="s">
        <v>1001</v>
      </c>
    </row>
    <row r="31" spans="1:13" ht="12.75">
      <c r="A31" s="1206"/>
      <c r="B31" s="1207"/>
      <c r="C31" s="1207"/>
      <c r="D31" s="1207"/>
      <c r="E31" s="1207"/>
      <c r="F31" s="1207"/>
      <c r="G31" s="1207"/>
      <c r="H31" s="1207"/>
      <c r="I31" s="1207"/>
      <c r="J31" s="1207"/>
      <c r="K31" s="807"/>
      <c r="L31" s="808"/>
      <c r="M31" s="808"/>
    </row>
    <row r="32" spans="1:13" ht="13.5" thickBot="1">
      <c r="A32" s="1208"/>
      <c r="B32" s="1209"/>
      <c r="C32" s="1209"/>
      <c r="D32" s="1209"/>
      <c r="E32" s="1209"/>
      <c r="F32" s="1209"/>
      <c r="G32" s="1209"/>
      <c r="H32" s="1209"/>
      <c r="I32" s="1209"/>
      <c r="J32" s="1209"/>
      <c r="K32" s="809"/>
      <c r="L32" s="805"/>
      <c r="M32" s="805"/>
    </row>
    <row r="33" spans="1:13" ht="13.5" thickBot="1">
      <c r="A33" s="1220" t="s">
        <v>692</v>
      </c>
      <c r="B33" s="1221"/>
      <c r="C33" s="1221"/>
      <c r="D33" s="1221"/>
      <c r="E33" s="1221"/>
      <c r="F33" s="1221"/>
      <c r="G33" s="1221"/>
      <c r="H33" s="1221"/>
      <c r="I33" s="1221"/>
      <c r="J33" s="1221"/>
      <c r="K33" s="810">
        <f>SUM(K31:K32)</f>
        <v>0</v>
      </c>
      <c r="L33" s="810">
        <f>SUM(L31:L32)</f>
        <v>0</v>
      </c>
      <c r="M33" s="810">
        <f>SUM(M31:M32)</f>
        <v>0</v>
      </c>
    </row>
    <row r="36" spans="1:13" ht="15.75">
      <c r="A36" s="1228"/>
      <c r="B36" s="1228"/>
      <c r="C36" s="1228"/>
      <c r="D36" s="1229"/>
      <c r="E36" s="1229"/>
      <c r="F36" s="1229"/>
      <c r="G36" s="1229"/>
      <c r="H36" s="1229"/>
      <c r="I36" s="1229"/>
      <c r="J36" s="1229"/>
      <c r="K36" s="1229"/>
      <c r="L36" s="1229"/>
      <c r="M36" s="1229"/>
    </row>
    <row r="37" spans="1:13" ht="15">
      <c r="A37" s="811"/>
      <c r="B37" s="811"/>
      <c r="C37" s="811"/>
      <c r="D37" s="811"/>
      <c r="E37" s="811"/>
      <c r="F37" s="811"/>
      <c r="G37" s="811"/>
      <c r="H37" s="811"/>
      <c r="I37" s="811"/>
      <c r="J37" s="811"/>
      <c r="K37" s="811"/>
      <c r="L37" s="1230"/>
      <c r="M37" s="1230"/>
    </row>
    <row r="38" spans="1:13" ht="12.75">
      <c r="A38" s="1231"/>
      <c r="B38" s="1232"/>
      <c r="C38" s="1232"/>
      <c r="D38" s="1232"/>
      <c r="E38" s="1232"/>
      <c r="F38" s="1232"/>
      <c r="G38" s="1232"/>
      <c r="H38" s="1232"/>
      <c r="I38" s="1232"/>
      <c r="J38" s="1233"/>
      <c r="K38" s="1233"/>
      <c r="L38" s="1233"/>
      <c r="M38" s="1233"/>
    </row>
    <row r="39" spans="1:13" ht="12.75">
      <c r="A39" s="1231"/>
      <c r="B39" s="1234"/>
      <c r="C39" s="1235"/>
      <c r="D39" s="1233"/>
      <c r="E39" s="1233"/>
      <c r="F39" s="1233"/>
      <c r="G39" s="1233"/>
      <c r="H39" s="1233"/>
      <c r="I39" s="1233"/>
      <c r="J39" s="1233"/>
      <c r="K39" s="1233"/>
      <c r="L39" s="1233"/>
      <c r="M39" s="1233"/>
    </row>
    <row r="40" spans="1:13" ht="12.75">
      <c r="A40" s="1231"/>
      <c r="B40" s="1234"/>
      <c r="C40" s="1235"/>
      <c r="D40" s="813"/>
      <c r="E40" s="813"/>
      <c r="F40" s="813"/>
      <c r="G40" s="813"/>
      <c r="H40" s="813"/>
      <c r="I40" s="813"/>
      <c r="J40" s="1233"/>
      <c r="K40" s="1233"/>
      <c r="L40" s="1233"/>
      <c r="M40" s="1233"/>
    </row>
    <row r="41" spans="1:13" ht="12.75">
      <c r="A41" s="1231"/>
      <c r="B41" s="1235"/>
      <c r="C41" s="1235"/>
      <c r="D41" s="1235"/>
      <c r="E41" s="1235"/>
      <c r="F41" s="1235"/>
      <c r="G41" s="1235"/>
      <c r="H41" s="1234"/>
      <c r="I41" s="1234"/>
      <c r="J41" s="812"/>
      <c r="K41" s="813"/>
      <c r="L41" s="812"/>
      <c r="M41" s="813"/>
    </row>
    <row r="42" spans="1:13" ht="12.75">
      <c r="A42" s="812"/>
      <c r="B42" s="812"/>
      <c r="C42" s="812"/>
      <c r="D42" s="812"/>
      <c r="E42" s="813"/>
      <c r="F42" s="813"/>
      <c r="G42" s="813"/>
      <c r="H42" s="812"/>
      <c r="I42" s="812"/>
      <c r="J42" s="812"/>
      <c r="K42" s="812"/>
      <c r="L42" s="812"/>
      <c r="M42" s="813"/>
    </row>
    <row r="43" spans="1:13" ht="12.75">
      <c r="A43" s="814"/>
      <c r="B43" s="815"/>
      <c r="C43" s="816"/>
      <c r="D43" s="816"/>
      <c r="E43" s="816"/>
      <c r="F43" s="816"/>
      <c r="G43" s="816"/>
      <c r="H43" s="817"/>
      <c r="I43" s="817"/>
      <c r="J43" s="817"/>
      <c r="K43" s="817"/>
      <c r="L43" s="818"/>
      <c r="M43" s="819"/>
    </row>
    <row r="44" spans="1:13" ht="12.75">
      <c r="A44" s="820"/>
      <c r="B44" s="821"/>
      <c r="C44" s="822"/>
      <c r="D44" s="822"/>
      <c r="E44" s="822"/>
      <c r="F44" s="822"/>
      <c r="G44" s="822"/>
      <c r="H44" s="822"/>
      <c r="I44" s="822"/>
      <c r="J44" s="822"/>
      <c r="K44" s="822"/>
      <c r="L44" s="818"/>
      <c r="M44" s="823"/>
    </row>
    <row r="45" spans="1:13" ht="12.75">
      <c r="A45" s="814"/>
      <c r="B45" s="815"/>
      <c r="C45" s="816"/>
      <c r="D45" s="816"/>
      <c r="E45" s="816"/>
      <c r="F45" s="816"/>
      <c r="G45" s="816"/>
      <c r="H45" s="816"/>
      <c r="I45" s="816"/>
      <c r="J45" s="816"/>
      <c r="K45" s="816"/>
      <c r="L45" s="818"/>
      <c r="M45" s="824"/>
    </row>
    <row r="46" spans="1:13" ht="12.75">
      <c r="A46" s="814"/>
      <c r="B46" s="815"/>
      <c r="C46" s="816"/>
      <c r="D46" s="816"/>
      <c r="E46" s="816"/>
      <c r="F46" s="816"/>
      <c r="G46" s="816"/>
      <c r="H46" s="816"/>
      <c r="I46" s="816"/>
      <c r="J46" s="816"/>
      <c r="K46" s="816"/>
      <c r="L46" s="818"/>
      <c r="M46" s="824"/>
    </row>
    <row r="47" spans="1:13" ht="12.75">
      <c r="A47" s="814"/>
      <c r="B47" s="815"/>
      <c r="C47" s="816"/>
      <c r="D47" s="816"/>
      <c r="E47" s="816"/>
      <c r="F47" s="816"/>
      <c r="G47" s="816"/>
      <c r="H47" s="816"/>
      <c r="I47" s="816"/>
      <c r="J47" s="816"/>
      <c r="K47" s="816"/>
      <c r="L47" s="818"/>
      <c r="M47" s="824"/>
    </row>
    <row r="48" spans="1:13" ht="12.75">
      <c r="A48" s="814"/>
      <c r="B48" s="815"/>
      <c r="C48" s="816"/>
      <c r="D48" s="816"/>
      <c r="E48" s="816"/>
      <c r="F48" s="816"/>
      <c r="G48" s="816"/>
      <c r="H48" s="817"/>
      <c r="I48" s="817"/>
      <c r="J48" s="817"/>
      <c r="K48" s="817"/>
      <c r="L48" s="818"/>
      <c r="M48" s="825"/>
    </row>
    <row r="49" spans="1:13" ht="12.75">
      <c r="A49" s="826"/>
      <c r="B49" s="815"/>
      <c r="C49" s="816"/>
      <c r="D49" s="816"/>
      <c r="E49" s="816"/>
      <c r="F49" s="816"/>
      <c r="G49" s="816"/>
      <c r="H49" s="816"/>
      <c r="I49" s="816"/>
      <c r="J49" s="816"/>
      <c r="K49" s="816"/>
      <c r="L49" s="818"/>
      <c r="M49" s="824"/>
    </row>
    <row r="50" spans="1:13" ht="12.75">
      <c r="A50" s="827"/>
      <c r="B50" s="828"/>
      <c r="C50" s="828"/>
      <c r="D50" s="828"/>
      <c r="E50" s="828"/>
      <c r="F50" s="828"/>
      <c r="G50" s="828"/>
      <c r="H50" s="828"/>
      <c r="I50" s="828"/>
      <c r="J50" s="828"/>
      <c r="K50" s="828"/>
      <c r="L50" s="828"/>
      <c r="M50" s="824"/>
    </row>
    <row r="51" spans="1:13" ht="12.75">
      <c r="A51" s="829"/>
      <c r="B51" s="830"/>
      <c r="C51" s="816"/>
      <c r="D51" s="816"/>
      <c r="E51" s="816"/>
      <c r="F51" s="816"/>
      <c r="G51" s="816"/>
      <c r="H51" s="816"/>
      <c r="I51" s="816"/>
      <c r="J51" s="816"/>
      <c r="K51" s="816"/>
      <c r="L51" s="816"/>
      <c r="M51" s="816"/>
    </row>
    <row r="52" spans="1:13" ht="12.75">
      <c r="A52" s="829"/>
      <c r="B52" s="830"/>
      <c r="C52" s="816"/>
      <c r="D52" s="816"/>
      <c r="E52" s="816"/>
      <c r="F52" s="816"/>
      <c r="G52" s="816"/>
      <c r="H52" s="816"/>
      <c r="I52" s="816"/>
      <c r="J52" s="816"/>
      <c r="K52" s="816"/>
      <c r="L52" s="816"/>
      <c r="M52" s="816"/>
    </row>
    <row r="53" spans="1:13" ht="12.75">
      <c r="A53" s="814"/>
      <c r="B53" s="815"/>
      <c r="C53" s="816"/>
      <c r="D53" s="816"/>
      <c r="E53" s="816"/>
      <c r="F53" s="816"/>
      <c r="G53" s="816"/>
      <c r="H53" s="831"/>
      <c r="I53" s="831"/>
      <c r="J53" s="831"/>
      <c r="K53" s="831"/>
      <c r="L53" s="832"/>
      <c r="M53" s="833"/>
    </row>
    <row r="54" spans="1:13" ht="12.75">
      <c r="A54" s="814"/>
      <c r="B54" s="821"/>
      <c r="C54" s="816"/>
      <c r="D54" s="816"/>
      <c r="E54" s="816"/>
      <c r="F54" s="816"/>
      <c r="G54" s="816"/>
      <c r="H54" s="831"/>
      <c r="I54" s="831"/>
      <c r="J54" s="831"/>
      <c r="K54" s="831"/>
      <c r="L54" s="834"/>
      <c r="M54" s="835"/>
    </row>
    <row r="55" spans="1:13" ht="12.75">
      <c r="A55" s="814"/>
      <c r="B55" s="815"/>
      <c r="C55" s="816"/>
      <c r="D55" s="816"/>
      <c r="E55" s="816"/>
      <c r="F55" s="816"/>
      <c r="G55" s="816"/>
      <c r="H55" s="831"/>
      <c r="I55" s="831"/>
      <c r="J55" s="831"/>
      <c r="K55" s="831"/>
      <c r="L55" s="834"/>
      <c r="M55" s="835"/>
    </row>
    <row r="56" spans="1:13" ht="12.75">
      <c r="A56" s="814"/>
      <c r="B56" s="815"/>
      <c r="C56" s="816"/>
      <c r="D56" s="816"/>
      <c r="E56" s="816"/>
      <c r="F56" s="816"/>
      <c r="G56" s="816"/>
      <c r="H56" s="831"/>
      <c r="I56" s="831"/>
      <c r="J56" s="831"/>
      <c r="K56" s="831"/>
      <c r="L56" s="834"/>
      <c r="M56" s="835"/>
    </row>
    <row r="57" spans="1:13" ht="12.75">
      <c r="A57" s="826"/>
      <c r="B57" s="815"/>
      <c r="C57" s="816"/>
      <c r="D57" s="816"/>
      <c r="E57" s="816"/>
      <c r="F57" s="816"/>
      <c r="G57" s="816"/>
      <c r="H57" s="831"/>
      <c r="I57" s="831"/>
      <c r="J57" s="831"/>
      <c r="K57" s="831"/>
      <c r="L57" s="834"/>
      <c r="M57" s="835"/>
    </row>
    <row r="58" spans="1:13" ht="12.75">
      <c r="A58" s="826"/>
      <c r="B58" s="815"/>
      <c r="C58" s="816"/>
      <c r="D58" s="816"/>
      <c r="E58" s="816"/>
      <c r="F58" s="816"/>
      <c r="G58" s="816"/>
      <c r="H58" s="831"/>
      <c r="I58" s="831"/>
      <c r="J58" s="831"/>
      <c r="K58" s="831"/>
      <c r="L58" s="834"/>
      <c r="M58" s="836"/>
    </row>
    <row r="59" spans="1:13" ht="12.75">
      <c r="A59" s="826"/>
      <c r="B59" s="815"/>
      <c r="C59" s="816"/>
      <c r="D59" s="816"/>
      <c r="E59" s="816"/>
      <c r="F59" s="816"/>
      <c r="G59" s="816"/>
      <c r="H59" s="831"/>
      <c r="I59" s="831"/>
      <c r="J59" s="831"/>
      <c r="K59" s="831"/>
      <c r="L59" s="834"/>
      <c r="M59" s="835"/>
    </row>
    <row r="60" spans="1:13" ht="12.75">
      <c r="A60" s="837"/>
      <c r="B60" s="828"/>
      <c r="C60" s="828"/>
      <c r="D60" s="828"/>
      <c r="E60" s="828"/>
      <c r="F60" s="828"/>
      <c r="G60" s="828"/>
      <c r="H60" s="828"/>
      <c r="I60" s="828"/>
      <c r="J60" s="828"/>
      <c r="K60" s="828"/>
      <c r="L60" s="828"/>
      <c r="M60" s="833"/>
    </row>
    <row r="61" spans="1:13" ht="12.75">
      <c r="A61" s="1236"/>
      <c r="B61" s="1236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</row>
    <row r="62" spans="1:13" ht="12.75">
      <c r="A62" s="357"/>
      <c r="B62" s="357"/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7"/>
    </row>
    <row r="63" spans="1:13" ht="15.75">
      <c r="A63" s="1219"/>
      <c r="B63" s="1219"/>
      <c r="C63" s="1219"/>
      <c r="D63" s="1219"/>
      <c r="E63" s="1219"/>
      <c r="F63" s="1219"/>
      <c r="G63" s="1219"/>
      <c r="H63" s="1219"/>
      <c r="I63" s="1219"/>
      <c r="J63" s="1219"/>
      <c r="K63" s="1219"/>
      <c r="L63" s="1219"/>
      <c r="M63" s="1219"/>
    </row>
    <row r="64" spans="1:13" ht="13.5">
      <c r="A64" s="838"/>
      <c r="B64" s="838"/>
      <c r="C64" s="838"/>
      <c r="D64" s="838"/>
      <c r="E64" s="838"/>
      <c r="F64" s="838"/>
      <c r="G64" s="838"/>
      <c r="H64" s="838"/>
      <c r="I64" s="838"/>
      <c r="J64" s="838"/>
      <c r="K64" s="838"/>
      <c r="L64" s="1230"/>
      <c r="M64" s="1230"/>
    </row>
    <row r="65" spans="1:13" ht="12.75">
      <c r="A65" s="1238"/>
      <c r="B65" s="1238"/>
      <c r="C65" s="1238"/>
      <c r="D65" s="1238"/>
      <c r="E65" s="1238"/>
      <c r="F65" s="1238"/>
      <c r="G65" s="1238"/>
      <c r="H65" s="1238"/>
      <c r="I65" s="1238"/>
      <c r="J65" s="1238"/>
      <c r="K65" s="839"/>
      <c r="L65" s="839"/>
      <c r="M65" s="839"/>
    </row>
    <row r="66" spans="1:13" ht="12.75">
      <c r="A66" s="1229"/>
      <c r="B66" s="1229"/>
      <c r="C66" s="1229"/>
      <c r="D66" s="1229"/>
      <c r="E66" s="1229"/>
      <c r="F66" s="1229"/>
      <c r="G66" s="1229"/>
      <c r="H66" s="1229"/>
      <c r="I66" s="1229"/>
      <c r="J66" s="1229"/>
      <c r="K66" s="831"/>
      <c r="L66" s="831"/>
      <c r="M66" s="831"/>
    </row>
    <row r="67" spans="1:13" ht="12.75">
      <c r="A67" s="1229"/>
      <c r="B67" s="1229"/>
      <c r="C67" s="1229"/>
      <c r="D67" s="1229"/>
      <c r="E67" s="1229"/>
      <c r="F67" s="1229"/>
      <c r="G67" s="1229"/>
      <c r="H67" s="1229"/>
      <c r="I67" s="1229"/>
      <c r="J67" s="1229"/>
      <c r="K67" s="831"/>
      <c r="L67" s="831"/>
      <c r="M67" s="831"/>
    </row>
    <row r="68" spans="1:13" ht="12.75">
      <c r="A68" s="1237"/>
      <c r="B68" s="1237"/>
      <c r="C68" s="1237"/>
      <c r="D68" s="1237"/>
      <c r="E68" s="1237"/>
      <c r="F68" s="1237"/>
      <c r="G68" s="1237"/>
      <c r="H68" s="1237"/>
      <c r="I68" s="1237"/>
      <c r="J68" s="1237"/>
      <c r="K68" s="818"/>
      <c r="L68" s="818"/>
      <c r="M68" s="818"/>
    </row>
    <row r="69" spans="1:13" ht="12.75">
      <c r="A69" s="838"/>
      <c r="B69" s="838"/>
      <c r="C69" s="838"/>
      <c r="D69" s="838"/>
      <c r="E69" s="838"/>
      <c r="F69" s="838"/>
      <c r="G69" s="838"/>
      <c r="H69" s="838"/>
      <c r="I69" s="838"/>
      <c r="J69" s="838"/>
      <c r="K69" s="838"/>
      <c r="L69" s="838"/>
      <c r="M69" s="838"/>
    </row>
  </sheetData>
  <sheetProtection/>
  <mergeCells count="40">
    <mergeCell ref="A67:J67"/>
    <mergeCell ref="A68:J68"/>
    <mergeCell ref="A63:M63"/>
    <mergeCell ref="L64:M64"/>
    <mergeCell ref="A65:J65"/>
    <mergeCell ref="A66:J66"/>
    <mergeCell ref="D41:E41"/>
    <mergeCell ref="F41:G41"/>
    <mergeCell ref="H41:I41"/>
    <mergeCell ref="A61:M61"/>
    <mergeCell ref="A36:C36"/>
    <mergeCell ref="D36:M36"/>
    <mergeCell ref="L37:M37"/>
    <mergeCell ref="A38:A41"/>
    <mergeCell ref="B38:I38"/>
    <mergeCell ref="J38:M40"/>
    <mergeCell ref="B39:B40"/>
    <mergeCell ref="C39:C40"/>
    <mergeCell ref="D39:I39"/>
    <mergeCell ref="B41:C41"/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dőlt"&amp;8 12.számú melléklet
Domaháza K.Önk.Képviselő-Testülete
9/2011(IV.28)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87"/>
  <sheetViews>
    <sheetView zoomScale="120" zoomScaleNormal="120" workbookViewId="0" topLeftCell="A1">
      <selection activeCell="C92" sqref="C92"/>
    </sheetView>
  </sheetViews>
  <sheetFormatPr defaultColWidth="9.00390625" defaultRowHeight="12.75"/>
  <cols>
    <col min="1" max="1" width="10.875" style="987" customWidth="1"/>
    <col min="2" max="2" width="9.875" style="563" customWidth="1"/>
    <col min="3" max="3" width="44.625" style="563" customWidth="1"/>
    <col min="4" max="6" width="11.875" style="563" customWidth="1"/>
    <col min="7" max="16384" width="9.375" style="5" customWidth="1"/>
  </cols>
  <sheetData>
    <row r="1" spans="1:6" s="3" customFormat="1" ht="21" customHeight="1" thickBot="1">
      <c r="A1" s="2"/>
      <c r="D1" s="1239" t="s">
        <v>589</v>
      </c>
      <c r="E1" s="1239"/>
      <c r="F1" s="1239"/>
    </row>
    <row r="2" spans="1:6" s="358" customFormat="1" ht="15.75">
      <c r="A2" s="57" t="s">
        <v>693</v>
      </c>
      <c r="B2" s="58"/>
      <c r="C2" s="1242" t="s">
        <v>316</v>
      </c>
      <c r="D2" s="1243"/>
      <c r="E2" s="1244"/>
      <c r="F2" s="567" t="s">
        <v>694</v>
      </c>
    </row>
    <row r="3" spans="1:6" s="358" customFormat="1" ht="16.5" thickBot="1">
      <c r="A3" s="59" t="s">
        <v>695</v>
      </c>
      <c r="B3" s="60"/>
      <c r="C3" s="1245" t="s">
        <v>696</v>
      </c>
      <c r="D3" s="1246"/>
      <c r="E3" s="1247"/>
      <c r="F3" s="925" t="s">
        <v>697</v>
      </c>
    </row>
    <row r="4" spans="1:6" s="359" customFormat="1" ht="15.75" customHeight="1" thickBot="1">
      <c r="A4" s="61"/>
      <c r="B4" s="61"/>
      <c r="C4" s="61"/>
      <c r="D4" s="61"/>
      <c r="E4" s="61"/>
      <c r="F4" s="6" t="s">
        <v>698</v>
      </c>
    </row>
    <row r="5" spans="1:6" ht="36">
      <c r="A5" s="53" t="s">
        <v>699</v>
      </c>
      <c r="B5" s="54" t="s">
        <v>700</v>
      </c>
      <c r="C5" s="1193" t="s">
        <v>702</v>
      </c>
      <c r="D5" s="95" t="s">
        <v>1002</v>
      </c>
      <c r="E5" s="95" t="s">
        <v>1003</v>
      </c>
      <c r="F5" s="1240" t="s">
        <v>1001</v>
      </c>
    </row>
    <row r="6" spans="1:6" ht="13.5" thickBot="1">
      <c r="A6" s="55" t="s">
        <v>703</v>
      </c>
      <c r="B6" s="56"/>
      <c r="C6" s="1194"/>
      <c r="D6" s="1248" t="s">
        <v>1004</v>
      </c>
      <c r="E6" s="1249"/>
      <c r="F6" s="1241"/>
    </row>
    <row r="7" spans="1:6" s="311" customFormat="1" ht="12.75" customHeight="1" thickBot="1">
      <c r="A7" s="152">
        <v>1</v>
      </c>
      <c r="B7" s="85">
        <v>2</v>
      </c>
      <c r="C7" s="85">
        <v>3</v>
      </c>
      <c r="D7" s="153">
        <v>4</v>
      </c>
      <c r="E7" s="153">
        <v>5</v>
      </c>
      <c r="F7" s="154">
        <v>6</v>
      </c>
    </row>
    <row r="8" spans="1:6" s="311" customFormat="1" ht="15.75" customHeight="1" thickBot="1">
      <c r="A8" s="926"/>
      <c r="B8" s="927"/>
      <c r="C8" s="927" t="s">
        <v>704</v>
      </c>
      <c r="D8" s="927"/>
      <c r="E8" s="927"/>
      <c r="F8" s="928"/>
    </row>
    <row r="9" spans="1:6" s="362" customFormat="1" ht="12" customHeight="1" thickBot="1">
      <c r="A9" s="62">
        <v>1</v>
      </c>
      <c r="B9" s="63"/>
      <c r="C9" s="929" t="s">
        <v>983</v>
      </c>
      <c r="D9" s="360">
        <f>SUM(D10:D13)</f>
        <v>13135</v>
      </c>
      <c r="E9" s="360">
        <f>SUM(E10:E13)</f>
        <v>13135</v>
      </c>
      <c r="F9" s="361">
        <f>SUM(F10:F13)</f>
        <v>23244</v>
      </c>
    </row>
    <row r="10" spans="1:6" s="363" customFormat="1" ht="12" customHeight="1">
      <c r="A10" s="64"/>
      <c r="B10" s="74">
        <v>1</v>
      </c>
      <c r="C10" s="930" t="s">
        <v>1241</v>
      </c>
      <c r="D10" s="931"/>
      <c r="E10" s="931"/>
      <c r="F10" s="932"/>
    </row>
    <row r="11" spans="1:6" s="363" customFormat="1" ht="12" customHeight="1">
      <c r="A11" s="64"/>
      <c r="B11" s="74">
        <v>2</v>
      </c>
      <c r="C11" s="930" t="s">
        <v>928</v>
      </c>
      <c r="D11" s="931">
        <v>13135</v>
      </c>
      <c r="E11" s="931">
        <v>13135</v>
      </c>
      <c r="F11" s="932">
        <v>23244</v>
      </c>
    </row>
    <row r="12" spans="1:6" s="363" customFormat="1" ht="12" customHeight="1">
      <c r="A12" s="64"/>
      <c r="B12" s="74">
        <v>3</v>
      </c>
      <c r="C12" s="930" t="s">
        <v>929</v>
      </c>
      <c r="D12" s="931"/>
      <c r="E12" s="931"/>
      <c r="F12" s="932"/>
    </row>
    <row r="13" spans="1:6" s="363" customFormat="1" ht="12" customHeight="1" thickBot="1">
      <c r="A13" s="64"/>
      <c r="B13" s="74">
        <v>4</v>
      </c>
      <c r="C13" s="930" t="s">
        <v>930</v>
      </c>
      <c r="D13" s="931"/>
      <c r="E13" s="931"/>
      <c r="F13" s="932"/>
    </row>
    <row r="14" spans="1:6" s="362" customFormat="1" ht="12" customHeight="1" thickBot="1">
      <c r="A14" s="62">
        <v>2</v>
      </c>
      <c r="B14" s="167"/>
      <c r="C14" s="929" t="s">
        <v>706</v>
      </c>
      <c r="D14" s="360">
        <f>SUM(D15:D18)</f>
        <v>39085</v>
      </c>
      <c r="E14" s="360">
        <f>SUM(E15:E18)</f>
        <v>39135</v>
      </c>
      <c r="F14" s="364">
        <f>SUM(F15:F18)</f>
        <v>38729</v>
      </c>
    </row>
    <row r="15" spans="1:6" s="362" customFormat="1" ht="12" customHeight="1">
      <c r="A15" s="933"/>
      <c r="B15" s="934">
        <v>1</v>
      </c>
      <c r="C15" s="935" t="s">
        <v>826</v>
      </c>
      <c r="D15" s="936"/>
      <c r="E15" s="936"/>
      <c r="F15" s="937"/>
    </row>
    <row r="16" spans="1:6" s="362" customFormat="1" ht="12" customHeight="1">
      <c r="A16" s="938"/>
      <c r="B16" s="168">
        <v>2</v>
      </c>
      <c r="C16" s="939" t="s">
        <v>707</v>
      </c>
      <c r="D16" s="940">
        <v>1360</v>
      </c>
      <c r="E16" s="940">
        <v>1360</v>
      </c>
      <c r="F16" s="941">
        <v>955</v>
      </c>
    </row>
    <row r="17" spans="1:6" s="363" customFormat="1" ht="12" customHeight="1">
      <c r="A17" s="64"/>
      <c r="B17" s="74">
        <v>3</v>
      </c>
      <c r="C17" s="930" t="s">
        <v>708</v>
      </c>
      <c r="D17" s="931">
        <v>37725</v>
      </c>
      <c r="E17" s="931">
        <v>37775</v>
      </c>
      <c r="F17" s="932">
        <v>37774</v>
      </c>
    </row>
    <row r="18" spans="1:6" s="363" customFormat="1" ht="12" customHeight="1" thickBot="1">
      <c r="A18" s="64"/>
      <c r="B18" s="74">
        <v>4</v>
      </c>
      <c r="C18" s="930" t="s">
        <v>709</v>
      </c>
      <c r="D18" s="931"/>
      <c r="E18" s="931"/>
      <c r="F18" s="932"/>
    </row>
    <row r="19" spans="1:6" s="362" customFormat="1" ht="12" customHeight="1" thickBot="1">
      <c r="A19" s="62">
        <v>3</v>
      </c>
      <c r="B19" s="167"/>
      <c r="C19" s="929" t="s">
        <v>932</v>
      </c>
      <c r="D19" s="360">
        <f>SUM(D20:D28)</f>
        <v>129747</v>
      </c>
      <c r="E19" s="360">
        <f>SUM(E20:E28)</f>
        <v>160586</v>
      </c>
      <c r="F19" s="364">
        <f>SUM(F20:F28)</f>
        <v>160586</v>
      </c>
    </row>
    <row r="20" spans="1:6" s="363" customFormat="1" ht="12" customHeight="1">
      <c r="A20" s="64"/>
      <c r="B20" s="74">
        <v>1</v>
      </c>
      <c r="C20" s="930" t="s">
        <v>712</v>
      </c>
      <c r="D20" s="931">
        <v>37060</v>
      </c>
      <c r="E20" s="931">
        <v>37641</v>
      </c>
      <c r="F20" s="932">
        <v>37641</v>
      </c>
    </row>
    <row r="21" spans="1:6" s="363" customFormat="1" ht="12" customHeight="1">
      <c r="A21" s="64"/>
      <c r="B21" s="74">
        <v>2</v>
      </c>
      <c r="C21" s="930" t="s">
        <v>713</v>
      </c>
      <c r="D21" s="931"/>
      <c r="E21" s="931">
        <v>8658</v>
      </c>
      <c r="F21" s="932">
        <v>8658</v>
      </c>
    </row>
    <row r="22" spans="1:6" s="363" customFormat="1" ht="12" customHeight="1">
      <c r="A22" s="64"/>
      <c r="B22" s="74">
        <v>3</v>
      </c>
      <c r="C22" s="930" t="s">
        <v>838</v>
      </c>
      <c r="D22" s="931"/>
      <c r="E22" s="931"/>
      <c r="F22" s="932"/>
    </row>
    <row r="23" spans="1:6" s="363" customFormat="1" ht="12" customHeight="1">
      <c r="A23" s="64"/>
      <c r="B23" s="74">
        <v>4</v>
      </c>
      <c r="C23" s="930" t="s">
        <v>714</v>
      </c>
      <c r="D23" s="931"/>
      <c r="E23" s="931">
        <v>2500</v>
      </c>
      <c r="F23" s="932">
        <v>2500</v>
      </c>
    </row>
    <row r="24" spans="1:6" s="363" customFormat="1" ht="12" customHeight="1">
      <c r="A24" s="64"/>
      <c r="B24" s="74">
        <v>5</v>
      </c>
      <c r="C24" s="930" t="s">
        <v>715</v>
      </c>
      <c r="D24" s="931">
        <v>92687</v>
      </c>
      <c r="E24" s="931">
        <v>88595</v>
      </c>
      <c r="F24" s="932">
        <v>88595</v>
      </c>
    </row>
    <row r="25" spans="1:6" s="363" customFormat="1" ht="12" customHeight="1">
      <c r="A25" s="64"/>
      <c r="B25" s="74">
        <v>6</v>
      </c>
      <c r="C25" s="930" t="s">
        <v>716</v>
      </c>
      <c r="D25" s="931"/>
      <c r="E25" s="931"/>
      <c r="F25" s="932"/>
    </row>
    <row r="26" spans="1:6" s="363" customFormat="1" ht="12" customHeight="1">
      <c r="A26" s="64"/>
      <c r="B26" s="74">
        <v>7</v>
      </c>
      <c r="C26" s="930" t="s">
        <v>717</v>
      </c>
      <c r="D26" s="931"/>
      <c r="E26" s="931"/>
      <c r="F26" s="932"/>
    </row>
    <row r="27" spans="1:6" s="363" customFormat="1" ht="12" customHeight="1">
      <c r="A27" s="64"/>
      <c r="B27" s="74">
        <v>8</v>
      </c>
      <c r="C27" s="930" t="s">
        <v>1038</v>
      </c>
      <c r="D27" s="931"/>
      <c r="E27" s="931"/>
      <c r="F27" s="932"/>
    </row>
    <row r="28" spans="1:6" s="363" customFormat="1" ht="12" customHeight="1" thickBot="1">
      <c r="A28" s="67"/>
      <c r="B28" s="169">
        <v>9</v>
      </c>
      <c r="C28" s="942" t="s">
        <v>718</v>
      </c>
      <c r="D28" s="943"/>
      <c r="E28" s="943">
        <v>23192</v>
      </c>
      <c r="F28" s="944">
        <v>23192</v>
      </c>
    </row>
    <row r="29" spans="1:6" s="362" customFormat="1" ht="12" customHeight="1" thickBot="1">
      <c r="A29" s="62">
        <v>4</v>
      </c>
      <c r="B29" s="167"/>
      <c r="C29" s="929" t="s">
        <v>710</v>
      </c>
      <c r="D29" s="360">
        <f>SUM(D30:D32)</f>
        <v>0</v>
      </c>
      <c r="E29" s="360">
        <f>SUM(E30:E32)</f>
        <v>0</v>
      </c>
      <c r="F29" s="364">
        <f>SUM(F30:F32)</f>
        <v>0</v>
      </c>
    </row>
    <row r="30" spans="1:6" s="363" customFormat="1" ht="12" customHeight="1">
      <c r="A30" s="64"/>
      <c r="B30" s="74">
        <v>1</v>
      </c>
      <c r="C30" s="930" t="s">
        <v>711</v>
      </c>
      <c r="D30" s="931"/>
      <c r="E30" s="931"/>
      <c r="F30" s="932"/>
    </row>
    <row r="31" spans="1:6" s="363" customFormat="1" ht="12" customHeight="1">
      <c r="A31" s="64"/>
      <c r="B31" s="74">
        <v>2</v>
      </c>
      <c r="C31" s="930" t="s">
        <v>824</v>
      </c>
      <c r="D31" s="931"/>
      <c r="E31" s="931"/>
      <c r="F31" s="932"/>
    </row>
    <row r="32" spans="1:6" s="363" customFormat="1" ht="12" customHeight="1" thickBot="1">
      <c r="A32" s="64"/>
      <c r="B32" s="74">
        <v>3</v>
      </c>
      <c r="C32" s="930" t="s">
        <v>931</v>
      </c>
      <c r="D32" s="931"/>
      <c r="E32" s="931"/>
      <c r="F32" s="932"/>
    </row>
    <row r="33" spans="1:6" s="363" customFormat="1" ht="12" customHeight="1" thickBot="1">
      <c r="A33" s="62">
        <v>5</v>
      </c>
      <c r="B33" s="167"/>
      <c r="C33" s="929" t="s">
        <v>978</v>
      </c>
      <c r="D33" s="360">
        <f>SUM(D34:D38)</f>
        <v>4268</v>
      </c>
      <c r="E33" s="360">
        <f>SUM(E34:E38)</f>
        <v>18432</v>
      </c>
      <c r="F33" s="364">
        <f>SUM(F34:F38)</f>
        <v>16782</v>
      </c>
    </row>
    <row r="34" spans="1:6" s="363" customFormat="1" ht="12" customHeight="1">
      <c r="A34" s="69"/>
      <c r="B34" s="170">
        <v>1</v>
      </c>
      <c r="C34" s="945" t="s">
        <v>979</v>
      </c>
      <c r="D34" s="946">
        <v>4268</v>
      </c>
      <c r="E34" s="946">
        <v>6525</v>
      </c>
      <c r="F34" s="947">
        <v>9220</v>
      </c>
    </row>
    <row r="35" spans="1:6" s="363" customFormat="1" ht="12" customHeight="1">
      <c r="A35" s="64"/>
      <c r="B35" s="74">
        <v>2</v>
      </c>
      <c r="C35" s="945" t="s">
        <v>980</v>
      </c>
      <c r="D35" s="946"/>
      <c r="E35" s="946">
        <v>11907</v>
      </c>
      <c r="F35" s="932">
        <v>7562</v>
      </c>
    </row>
    <row r="36" spans="1:6" s="363" customFormat="1" ht="12" customHeight="1">
      <c r="A36" s="64"/>
      <c r="B36" s="74">
        <v>3</v>
      </c>
      <c r="C36" s="930" t="s">
        <v>58</v>
      </c>
      <c r="D36" s="931"/>
      <c r="E36" s="931"/>
      <c r="F36" s="932"/>
    </row>
    <row r="37" spans="1:6" s="363" customFormat="1" ht="12" customHeight="1">
      <c r="A37" s="64"/>
      <c r="B37" s="74">
        <v>4</v>
      </c>
      <c r="C37" s="948" t="s">
        <v>981</v>
      </c>
      <c r="D37" s="931"/>
      <c r="E37" s="931"/>
      <c r="F37" s="932"/>
    </row>
    <row r="38" spans="1:6" s="363" customFormat="1" ht="12" customHeight="1" thickBot="1">
      <c r="A38" s="67"/>
      <c r="B38" s="169">
        <v>5</v>
      </c>
      <c r="C38" s="942" t="s">
        <v>982</v>
      </c>
      <c r="D38" s="943"/>
      <c r="E38" s="943"/>
      <c r="F38" s="944"/>
    </row>
    <row r="39" spans="1:6" s="363" customFormat="1" ht="12" customHeight="1" thickBot="1">
      <c r="A39" s="71">
        <v>6</v>
      </c>
      <c r="B39" s="171"/>
      <c r="C39" s="929" t="s">
        <v>985</v>
      </c>
      <c r="D39" s="360">
        <f>SUM(D40:D41)</f>
        <v>0</v>
      </c>
      <c r="E39" s="360">
        <f>SUM(E40:E41)</f>
        <v>0</v>
      </c>
      <c r="F39" s="949">
        <f>SUM(F40:F41)</f>
        <v>0</v>
      </c>
    </row>
    <row r="40" spans="1:6" s="363" customFormat="1" ht="12" customHeight="1">
      <c r="A40" s="78"/>
      <c r="B40" s="168">
        <v>1</v>
      </c>
      <c r="C40" s="939" t="s">
        <v>986</v>
      </c>
      <c r="D40" s="940"/>
      <c r="E40" s="940"/>
      <c r="F40" s="941"/>
    </row>
    <row r="41" spans="1:6" s="363" customFormat="1" ht="12" customHeight="1" thickBot="1">
      <c r="A41" s="79"/>
      <c r="B41" s="172">
        <v>2</v>
      </c>
      <c r="C41" s="950" t="s">
        <v>987</v>
      </c>
      <c r="D41" s="951"/>
      <c r="E41" s="951"/>
      <c r="F41" s="952"/>
    </row>
    <row r="42" spans="1:6" s="362" customFormat="1" ht="12" customHeight="1" thickBot="1">
      <c r="A42" s="62">
        <v>7</v>
      </c>
      <c r="B42" s="167"/>
      <c r="C42" s="929" t="s">
        <v>825</v>
      </c>
      <c r="D42" s="360">
        <f>SUM(D43:D44)</f>
        <v>0</v>
      </c>
      <c r="E42" s="360">
        <f>SUM(E43:E44)</f>
        <v>0</v>
      </c>
      <c r="F42" s="949">
        <f>SUM(F43:F44)</f>
        <v>0</v>
      </c>
    </row>
    <row r="43" spans="1:6" s="363" customFormat="1" ht="12" customHeight="1">
      <c r="A43" s="64"/>
      <c r="B43" s="74">
        <v>1</v>
      </c>
      <c r="C43" s="930" t="s">
        <v>819</v>
      </c>
      <c r="D43" s="931"/>
      <c r="E43" s="931"/>
      <c r="F43" s="932"/>
    </row>
    <row r="44" spans="1:6" s="363" customFormat="1" ht="12" customHeight="1" thickBot="1">
      <c r="A44" s="64"/>
      <c r="B44" s="74">
        <v>2</v>
      </c>
      <c r="C44" s="930" t="s">
        <v>820</v>
      </c>
      <c r="D44" s="931"/>
      <c r="E44" s="931"/>
      <c r="F44" s="932"/>
    </row>
    <row r="45" spans="1:6" s="363" customFormat="1" ht="12" customHeight="1" thickBot="1">
      <c r="A45" s="62">
        <v>8</v>
      </c>
      <c r="B45" s="167"/>
      <c r="C45" s="953" t="s">
        <v>721</v>
      </c>
      <c r="D45" s="360">
        <f>SUM(D46:D47)</f>
        <v>0</v>
      </c>
      <c r="E45" s="360">
        <f>SUM(E46:E47)</f>
        <v>0</v>
      </c>
      <c r="F45" s="949">
        <f>SUM(F46:F47)</f>
        <v>0</v>
      </c>
    </row>
    <row r="46" spans="1:6" s="363" customFormat="1" ht="12" customHeight="1">
      <c r="A46" s="954"/>
      <c r="B46" s="934">
        <v>1</v>
      </c>
      <c r="C46" s="955" t="s">
        <v>827</v>
      </c>
      <c r="D46" s="931"/>
      <c r="E46" s="931"/>
      <c r="F46" s="932"/>
    </row>
    <row r="47" spans="1:6" s="363" customFormat="1" ht="12" customHeight="1" thickBot="1">
      <c r="A47" s="78"/>
      <c r="B47" s="168">
        <v>2</v>
      </c>
      <c r="C47" s="956" t="s">
        <v>830</v>
      </c>
      <c r="D47" s="943"/>
      <c r="E47" s="943"/>
      <c r="F47" s="944"/>
    </row>
    <row r="48" spans="1:6" s="363" customFormat="1" ht="12" customHeight="1" thickBot="1">
      <c r="A48" s="71"/>
      <c r="B48" s="171"/>
      <c r="C48" s="929" t="s">
        <v>1196</v>
      </c>
      <c r="D48" s="957"/>
      <c r="E48" s="957"/>
      <c r="F48" s="958">
        <v>-8975</v>
      </c>
    </row>
    <row r="49" spans="1:6" s="363" customFormat="1" ht="15" customHeight="1" thickBot="1">
      <c r="A49" s="71"/>
      <c r="B49" s="171"/>
      <c r="C49" s="959" t="s">
        <v>684</v>
      </c>
      <c r="D49" s="289">
        <f>D9+D14+D19+D29+D33+D39+D42+D45+D48</f>
        <v>186235</v>
      </c>
      <c r="E49" s="289">
        <f>E9+E14+E19+E29+E33+E39+E42+E45+E48</f>
        <v>231288</v>
      </c>
      <c r="F49" s="290">
        <f>F9+F14+F19+F29+F33+F39+F42+F45+F48</f>
        <v>230366</v>
      </c>
    </row>
    <row r="50" spans="1:6" ht="12.75">
      <c r="A50" s="960"/>
      <c r="B50" s="961"/>
      <c r="C50" s="961"/>
      <c r="D50" s="962"/>
      <c r="E50" s="962"/>
      <c r="F50" s="963"/>
    </row>
    <row r="51" spans="1:6" ht="14.25" customHeight="1" thickBot="1">
      <c r="A51" s="960"/>
      <c r="B51" s="961"/>
      <c r="C51" s="961"/>
      <c r="D51" s="962"/>
      <c r="E51" s="962"/>
      <c r="F51" s="963"/>
    </row>
    <row r="52" spans="1:6" s="311" customFormat="1" ht="16.5" customHeight="1" thickBot="1">
      <c r="A52" s="964"/>
      <c r="B52" s="73"/>
      <c r="C52" s="177" t="s">
        <v>722</v>
      </c>
      <c r="D52" s="965"/>
      <c r="E52" s="965"/>
      <c r="F52" s="966"/>
    </row>
    <row r="53" spans="1:6" s="365" customFormat="1" ht="12" customHeight="1" thickBot="1">
      <c r="A53" s="62">
        <v>10</v>
      </c>
      <c r="B53" s="63"/>
      <c r="C53" s="929" t="s">
        <v>723</v>
      </c>
      <c r="D53" s="360">
        <f>D54+SUM(D56:D58)+SUM(D60:D67)</f>
        <v>204672</v>
      </c>
      <c r="E53" s="360">
        <f>E54+SUM(E56:E58)+SUM(E60:E67)</f>
        <v>207196</v>
      </c>
      <c r="F53" s="949">
        <f>F54+SUM(F56:F58)+SUM(F60:F67)</f>
        <v>193469</v>
      </c>
    </row>
    <row r="54" spans="1:6" ht="12" customHeight="1">
      <c r="A54" s="64"/>
      <c r="B54" s="74">
        <v>1</v>
      </c>
      <c r="C54" s="24" t="s">
        <v>686</v>
      </c>
      <c r="D54" s="931">
        <v>77776</v>
      </c>
      <c r="E54" s="931">
        <v>79237</v>
      </c>
      <c r="F54" s="967">
        <v>90156</v>
      </c>
    </row>
    <row r="55" spans="1:6" ht="12" customHeight="1">
      <c r="A55" s="64"/>
      <c r="B55" s="74"/>
      <c r="C55" s="968" t="s">
        <v>59</v>
      </c>
      <c r="D55" s="969"/>
      <c r="E55" s="969"/>
      <c r="F55" s="970"/>
    </row>
    <row r="56" spans="1:6" ht="12" customHeight="1">
      <c r="A56" s="64"/>
      <c r="B56" s="74">
        <v>2</v>
      </c>
      <c r="C56" s="12" t="s">
        <v>687</v>
      </c>
      <c r="D56" s="931">
        <v>20516</v>
      </c>
      <c r="E56" s="931">
        <v>20516</v>
      </c>
      <c r="F56" s="967">
        <v>17907</v>
      </c>
    </row>
    <row r="57" spans="1:6" ht="12" customHeight="1">
      <c r="A57" s="64"/>
      <c r="B57" s="74">
        <v>3</v>
      </c>
      <c r="C57" s="12" t="s">
        <v>688</v>
      </c>
      <c r="D57" s="931">
        <v>33591</v>
      </c>
      <c r="E57" s="931">
        <v>36260</v>
      </c>
      <c r="F57" s="967">
        <v>30137</v>
      </c>
    </row>
    <row r="58" spans="1:6" ht="12" customHeight="1">
      <c r="A58" s="64"/>
      <c r="B58" s="74">
        <v>4</v>
      </c>
      <c r="C58" s="28" t="s">
        <v>841</v>
      </c>
      <c r="D58" s="931">
        <v>15615</v>
      </c>
      <c r="E58" s="931">
        <v>3170</v>
      </c>
      <c r="F58" s="967">
        <v>3541</v>
      </c>
    </row>
    <row r="59" spans="1:6" ht="12" customHeight="1">
      <c r="A59" s="64"/>
      <c r="B59" s="74"/>
      <c r="C59" s="971" t="s">
        <v>984</v>
      </c>
      <c r="D59" s="969"/>
      <c r="E59" s="969"/>
      <c r="F59" s="970"/>
    </row>
    <row r="60" spans="1:6" ht="12" customHeight="1">
      <c r="A60" s="64"/>
      <c r="B60" s="74">
        <v>5</v>
      </c>
      <c r="C60" s="42" t="s">
        <v>934</v>
      </c>
      <c r="D60" s="931"/>
      <c r="E60" s="931"/>
      <c r="F60" s="967"/>
    </row>
    <row r="61" spans="1:6" ht="12" customHeight="1">
      <c r="A61" s="64"/>
      <c r="B61" s="74">
        <v>6</v>
      </c>
      <c r="C61" s="12" t="s">
        <v>916</v>
      </c>
      <c r="D61" s="931"/>
      <c r="E61" s="931">
        <v>11145</v>
      </c>
      <c r="F61" s="967">
        <v>11145</v>
      </c>
    </row>
    <row r="62" spans="1:6" ht="12" customHeight="1">
      <c r="A62" s="64"/>
      <c r="B62" s="74">
        <v>7</v>
      </c>
      <c r="C62" s="51" t="s">
        <v>947</v>
      </c>
      <c r="D62" s="931">
        <v>5143</v>
      </c>
      <c r="E62" s="931">
        <v>5143</v>
      </c>
      <c r="F62" s="967">
        <v>6833</v>
      </c>
    </row>
    <row r="63" spans="1:6" ht="12" customHeight="1">
      <c r="A63" s="64"/>
      <c r="B63" s="74">
        <v>8</v>
      </c>
      <c r="C63" s="51" t="s">
        <v>915</v>
      </c>
      <c r="D63" s="931"/>
      <c r="E63" s="931"/>
      <c r="F63" s="967"/>
    </row>
    <row r="64" spans="1:6" ht="12" customHeight="1">
      <c r="A64" s="64"/>
      <c r="B64" s="74">
        <v>9</v>
      </c>
      <c r="C64" s="12" t="s">
        <v>836</v>
      </c>
      <c r="D64" s="931">
        <v>49231</v>
      </c>
      <c r="E64" s="931">
        <v>48925</v>
      </c>
      <c r="F64" s="967">
        <v>31954</v>
      </c>
    </row>
    <row r="65" spans="1:6" ht="12" customHeight="1">
      <c r="A65" s="64"/>
      <c r="B65" s="74">
        <v>10</v>
      </c>
      <c r="C65" s="12" t="s">
        <v>689</v>
      </c>
      <c r="D65" s="931"/>
      <c r="E65" s="931"/>
      <c r="F65" s="967"/>
    </row>
    <row r="66" spans="1:6" ht="12" customHeight="1">
      <c r="A66" s="64"/>
      <c r="B66" s="74">
        <v>11</v>
      </c>
      <c r="C66" s="29" t="s">
        <v>939</v>
      </c>
      <c r="D66" s="931"/>
      <c r="E66" s="931"/>
      <c r="F66" s="967"/>
    </row>
    <row r="67" spans="1:6" ht="12" customHeight="1" thickBot="1">
      <c r="A67" s="64"/>
      <c r="B67" s="74">
        <v>12</v>
      </c>
      <c r="C67" s="43" t="s">
        <v>944</v>
      </c>
      <c r="D67" s="931">
        <v>2800</v>
      </c>
      <c r="E67" s="931">
        <v>2800</v>
      </c>
      <c r="F67" s="967">
        <v>1796</v>
      </c>
    </row>
    <row r="68" spans="1:6" s="365" customFormat="1" ht="12" customHeight="1" thickBot="1">
      <c r="A68" s="62">
        <v>11</v>
      </c>
      <c r="B68" s="63"/>
      <c r="C68" s="929" t="s">
        <v>724</v>
      </c>
      <c r="D68" s="360">
        <f>SUM(D69:D74)</f>
        <v>2827</v>
      </c>
      <c r="E68" s="360">
        <f>SUM(E69:E74)</f>
        <v>35609</v>
      </c>
      <c r="F68" s="949">
        <f>SUM(F69:F74)</f>
        <v>37535</v>
      </c>
    </row>
    <row r="69" spans="1:6" ht="12" customHeight="1">
      <c r="A69" s="64"/>
      <c r="B69" s="972">
        <v>1</v>
      </c>
      <c r="C69" s="17" t="s">
        <v>834</v>
      </c>
      <c r="D69" s="931"/>
      <c r="E69" s="931">
        <v>20724</v>
      </c>
      <c r="F69" s="967">
        <v>24223</v>
      </c>
    </row>
    <row r="70" spans="1:6" ht="12" customHeight="1">
      <c r="A70" s="64"/>
      <c r="B70" s="972">
        <v>2</v>
      </c>
      <c r="C70" s="12" t="s">
        <v>844</v>
      </c>
      <c r="D70" s="931">
        <v>2827</v>
      </c>
      <c r="E70" s="931">
        <v>2827</v>
      </c>
      <c r="F70" s="967">
        <v>1254</v>
      </c>
    </row>
    <row r="71" spans="1:6" ht="12" customHeight="1">
      <c r="A71" s="64"/>
      <c r="B71" s="972">
        <v>3</v>
      </c>
      <c r="C71" s="12" t="s">
        <v>918</v>
      </c>
      <c r="D71" s="931"/>
      <c r="E71" s="931"/>
      <c r="F71" s="967"/>
    </row>
    <row r="72" spans="1:6" ht="12" customHeight="1">
      <c r="A72" s="64"/>
      <c r="B72" s="972">
        <v>4</v>
      </c>
      <c r="C72" s="12" t="s">
        <v>60</v>
      </c>
      <c r="D72" s="931"/>
      <c r="E72" s="931"/>
      <c r="F72" s="967"/>
    </row>
    <row r="73" spans="1:6" ht="12" customHeight="1">
      <c r="A73" s="64"/>
      <c r="B73" s="972">
        <v>5</v>
      </c>
      <c r="C73" s="12" t="s">
        <v>835</v>
      </c>
      <c r="D73" s="931"/>
      <c r="E73" s="931"/>
      <c r="F73" s="967"/>
    </row>
    <row r="74" spans="1:6" ht="12" customHeight="1" thickBot="1">
      <c r="A74" s="64"/>
      <c r="B74" s="972">
        <v>6</v>
      </c>
      <c r="C74" s="29" t="s">
        <v>847</v>
      </c>
      <c r="D74" s="931"/>
      <c r="E74" s="931">
        <v>12058</v>
      </c>
      <c r="F74" s="967">
        <v>12058</v>
      </c>
    </row>
    <row r="75" spans="1:6" s="365" customFormat="1" ht="12" customHeight="1" thickBot="1">
      <c r="A75" s="62">
        <v>12</v>
      </c>
      <c r="B75" s="973"/>
      <c r="C75" s="929" t="s">
        <v>690</v>
      </c>
      <c r="D75" s="360">
        <f>SUM(D76:D77)</f>
        <v>0</v>
      </c>
      <c r="E75" s="360">
        <f>SUM(E76:E77)</f>
        <v>0</v>
      </c>
      <c r="F75" s="949">
        <f>SUM(F76:F77)</f>
        <v>0</v>
      </c>
    </row>
    <row r="76" spans="1:6" ht="12" customHeight="1">
      <c r="A76" s="64"/>
      <c r="B76" s="972">
        <v>1</v>
      </c>
      <c r="C76" s="930" t="s">
        <v>726</v>
      </c>
      <c r="D76" s="931"/>
      <c r="E76" s="931"/>
      <c r="F76" s="967"/>
    </row>
    <row r="77" spans="1:6" ht="12" customHeight="1" thickBot="1">
      <c r="A77" s="67"/>
      <c r="B77" s="974">
        <v>2</v>
      </c>
      <c r="C77" s="942" t="s">
        <v>727</v>
      </c>
      <c r="D77" s="931"/>
      <c r="E77" s="931"/>
      <c r="F77" s="967"/>
    </row>
    <row r="78" spans="1:6" ht="12" customHeight="1" thickBot="1">
      <c r="A78" s="62">
        <v>13</v>
      </c>
      <c r="B78" s="973"/>
      <c r="C78" s="929" t="s">
        <v>842</v>
      </c>
      <c r="D78" s="975"/>
      <c r="E78" s="975"/>
      <c r="F78" s="976">
        <v>82</v>
      </c>
    </row>
    <row r="79" spans="1:6" ht="12" customHeight="1" thickBot="1">
      <c r="A79" s="62">
        <v>14</v>
      </c>
      <c r="B79" s="973"/>
      <c r="C79" s="929" t="s">
        <v>728</v>
      </c>
      <c r="D79" s="977"/>
      <c r="E79" s="977"/>
      <c r="F79" s="978"/>
    </row>
    <row r="80" spans="1:6" s="365" customFormat="1" ht="12" customHeight="1" thickBot="1">
      <c r="A80" s="62">
        <v>15</v>
      </c>
      <c r="B80" s="973"/>
      <c r="C80" s="929" t="s">
        <v>828</v>
      </c>
      <c r="D80" s="360">
        <f>SUM(D81:D82)</f>
        <v>6212</v>
      </c>
      <c r="E80" s="360">
        <f>SUM(E81:E82)</f>
        <v>6212</v>
      </c>
      <c r="F80" s="949">
        <f>SUM(F81:F82)</f>
        <v>5478</v>
      </c>
    </row>
    <row r="81" spans="1:6" ht="12" customHeight="1">
      <c r="A81" s="64"/>
      <c r="B81" s="972">
        <v>1</v>
      </c>
      <c r="C81" s="930" t="s">
        <v>829</v>
      </c>
      <c r="D81" s="931">
        <v>6212</v>
      </c>
      <c r="E81" s="931">
        <v>6212</v>
      </c>
      <c r="F81" s="967">
        <v>5478</v>
      </c>
    </row>
    <row r="82" spans="1:6" ht="12" customHeight="1" thickBot="1">
      <c r="A82" s="67"/>
      <c r="B82" s="974">
        <v>2</v>
      </c>
      <c r="C82" s="942" t="s">
        <v>822</v>
      </c>
      <c r="D82" s="943"/>
      <c r="E82" s="943"/>
      <c r="F82" s="979"/>
    </row>
    <row r="83" spans="1:6" ht="12" customHeight="1" thickBot="1">
      <c r="A83" s="62">
        <v>16</v>
      </c>
      <c r="B83" s="980"/>
      <c r="C83" s="929" t="s">
        <v>851</v>
      </c>
      <c r="D83" s="975"/>
      <c r="E83" s="975"/>
      <c r="F83" s="976"/>
    </row>
    <row r="84" spans="1:6" ht="12" customHeight="1" thickBot="1">
      <c r="A84" s="981"/>
      <c r="B84" s="982"/>
      <c r="C84" s="929" t="s">
        <v>1197</v>
      </c>
      <c r="D84" s="983"/>
      <c r="E84" s="983"/>
      <c r="F84" s="984">
        <v>-3942</v>
      </c>
    </row>
    <row r="85" spans="1:6" ht="15" customHeight="1" thickBot="1">
      <c r="A85" s="985"/>
      <c r="B85" s="982"/>
      <c r="C85" s="986" t="s">
        <v>729</v>
      </c>
      <c r="D85" s="289">
        <f>D53+D68+D75+D78+D79+D80+D83+D84</f>
        <v>213711</v>
      </c>
      <c r="E85" s="289">
        <f>E53+E68+E75+E78+E79+E80+E83+E84</f>
        <v>249017</v>
      </c>
      <c r="F85" s="290">
        <f>F53+F68+F75+F78+F79+F80+F83+F84</f>
        <v>232622</v>
      </c>
    </row>
    <row r="86" spans="4:6" ht="13.5" thickBot="1">
      <c r="D86" s="988"/>
      <c r="E86" s="988"/>
      <c r="F86" s="989"/>
    </row>
    <row r="87" spans="1:6" ht="15" customHeight="1" thickBot="1">
      <c r="A87" s="75" t="s">
        <v>730</v>
      </c>
      <c r="B87" s="76"/>
      <c r="C87" s="77"/>
      <c r="D87" s="990">
        <v>86</v>
      </c>
      <c r="E87" s="991">
        <v>86</v>
      </c>
      <c r="F87" s="992">
        <v>86</v>
      </c>
    </row>
  </sheetData>
  <sheetProtection/>
  <mergeCells count="6">
    <mergeCell ref="D1:F1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0" r:id="rId1"/>
  <headerFooter alignWithMargins="0">
    <oddHeader>&amp;R&amp;8Domaháza Községi Önkormányzat  Képviselő-Testülete 9/2011(IV.28.)</oddHeader>
  </headerFooter>
  <rowBreaks count="1" manualBreakCount="1">
    <brk id="50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J7" sqref="J7"/>
    </sheetView>
  </sheetViews>
  <sheetFormatPr defaultColWidth="9.00390625" defaultRowHeight="12.75"/>
  <cols>
    <col min="1" max="1" width="11.875" style="4" customWidth="1"/>
    <col min="2" max="2" width="8.625" style="5" customWidth="1"/>
    <col min="3" max="3" width="39.875" style="5" customWidth="1"/>
    <col min="4" max="6" width="12.875" style="563" customWidth="1"/>
    <col min="7" max="16384" width="9.375" style="5" customWidth="1"/>
  </cols>
  <sheetData>
    <row r="1" spans="1:6" s="3" customFormat="1" ht="21" customHeight="1" thickBot="1">
      <c r="A1" s="2"/>
      <c r="C1" s="81"/>
      <c r="D1" s="1239" t="s">
        <v>590</v>
      </c>
      <c r="E1" s="1239"/>
      <c r="F1" s="1239"/>
    </row>
    <row r="2" spans="1:6" s="358" customFormat="1" ht="15.75">
      <c r="A2" s="57" t="s">
        <v>693</v>
      </c>
      <c r="B2" s="58"/>
      <c r="C2" s="1250" t="s">
        <v>316</v>
      </c>
      <c r="D2" s="1251"/>
      <c r="E2" s="1252"/>
      <c r="F2" s="567" t="s">
        <v>694</v>
      </c>
    </row>
    <row r="3" spans="1:6" s="358" customFormat="1" ht="16.5" thickBot="1">
      <c r="A3" s="59" t="s">
        <v>695</v>
      </c>
      <c r="B3" s="60"/>
      <c r="C3" s="1253" t="s">
        <v>1088</v>
      </c>
      <c r="D3" s="1254"/>
      <c r="E3" s="1255"/>
      <c r="F3" s="568" t="s">
        <v>694</v>
      </c>
    </row>
    <row r="4" spans="1:6" s="359" customFormat="1" ht="21" customHeight="1" thickBot="1">
      <c r="A4" s="61"/>
      <c r="B4" s="61"/>
      <c r="C4" s="61"/>
      <c r="D4" s="61"/>
      <c r="E4" s="61"/>
      <c r="F4" s="6" t="s">
        <v>698</v>
      </c>
    </row>
    <row r="5" spans="1:6" ht="36">
      <c r="A5" s="53" t="s">
        <v>699</v>
      </c>
      <c r="B5" s="54" t="s">
        <v>700</v>
      </c>
      <c r="C5" s="1193" t="s">
        <v>702</v>
      </c>
      <c r="D5" s="95" t="s">
        <v>1002</v>
      </c>
      <c r="E5" s="95" t="s">
        <v>1003</v>
      </c>
      <c r="F5" s="1240" t="s">
        <v>1001</v>
      </c>
    </row>
    <row r="6" spans="1:6" ht="13.5" thickBot="1">
      <c r="A6" s="55" t="s">
        <v>703</v>
      </c>
      <c r="B6" s="56"/>
      <c r="C6" s="1194"/>
      <c r="D6" s="1248" t="s">
        <v>1004</v>
      </c>
      <c r="E6" s="1249"/>
      <c r="F6" s="1241"/>
    </row>
    <row r="7" spans="1:6" s="311" customFormat="1" ht="12" customHeight="1" thickBot="1">
      <c r="A7" s="152">
        <v>1</v>
      </c>
      <c r="B7" s="85">
        <v>2</v>
      </c>
      <c r="C7" s="85">
        <v>3</v>
      </c>
      <c r="D7" s="153">
        <v>4</v>
      </c>
      <c r="E7" s="153">
        <v>5</v>
      </c>
      <c r="F7" s="154">
        <v>6</v>
      </c>
    </row>
    <row r="8" spans="1:6" s="366" customFormat="1" ht="15.75" customHeight="1" thickBot="1">
      <c r="A8" s="82"/>
      <c r="B8" s="83"/>
      <c r="C8" s="177" t="s">
        <v>704</v>
      </c>
      <c r="D8" s="73"/>
      <c r="E8" s="73"/>
      <c r="F8" s="84"/>
    </row>
    <row r="9" spans="1:6" s="365" customFormat="1" ht="12" customHeight="1" thickBot="1">
      <c r="A9" s="62">
        <v>1</v>
      </c>
      <c r="B9" s="63"/>
      <c r="C9" s="191" t="s">
        <v>705</v>
      </c>
      <c r="D9" s="360">
        <f>SUM(D10:D13)</f>
        <v>63</v>
      </c>
      <c r="E9" s="360">
        <f>SUM(E10:E13)</f>
        <v>63</v>
      </c>
      <c r="F9" s="361">
        <f>SUM(F10:F13)</f>
        <v>305</v>
      </c>
    </row>
    <row r="10" spans="1:6" ht="12" customHeight="1">
      <c r="A10" s="64"/>
      <c r="B10" s="74">
        <v>1</v>
      </c>
      <c r="C10" s="190" t="s">
        <v>1241</v>
      </c>
      <c r="D10" s="178"/>
      <c r="E10" s="178"/>
      <c r="F10" s="250">
        <v>42</v>
      </c>
    </row>
    <row r="11" spans="1:6" ht="12" customHeight="1">
      <c r="A11" s="64"/>
      <c r="B11" s="74">
        <v>2</v>
      </c>
      <c r="C11" s="190" t="s">
        <v>928</v>
      </c>
      <c r="D11" s="178">
        <v>63</v>
      </c>
      <c r="E11" s="178">
        <v>63</v>
      </c>
      <c r="F11" s="65">
        <v>190</v>
      </c>
    </row>
    <row r="12" spans="1:6" ht="12" customHeight="1">
      <c r="A12" s="64"/>
      <c r="B12" s="74">
        <v>3</v>
      </c>
      <c r="C12" s="190" t="s">
        <v>929</v>
      </c>
      <c r="D12" s="178"/>
      <c r="E12" s="178"/>
      <c r="F12" s="65"/>
    </row>
    <row r="13" spans="1:6" ht="12" customHeight="1" thickBot="1">
      <c r="A13" s="64"/>
      <c r="B13" s="74">
        <v>4</v>
      </c>
      <c r="C13" s="190" t="s">
        <v>930</v>
      </c>
      <c r="D13" s="178"/>
      <c r="E13" s="178"/>
      <c r="F13" s="65">
        <v>73</v>
      </c>
    </row>
    <row r="14" spans="1:6" ht="12" customHeight="1" thickBot="1">
      <c r="A14" s="62">
        <v>4</v>
      </c>
      <c r="B14" s="171"/>
      <c r="C14" s="191" t="s">
        <v>710</v>
      </c>
      <c r="D14" s="234"/>
      <c r="E14" s="234"/>
      <c r="F14" s="235"/>
    </row>
    <row r="15" spans="1:6" s="365" customFormat="1" ht="12" customHeight="1" thickBot="1">
      <c r="A15" s="62">
        <v>5</v>
      </c>
      <c r="B15" s="167"/>
      <c r="C15" s="191" t="s">
        <v>978</v>
      </c>
      <c r="D15" s="360">
        <f>SUM(D16:D20)</f>
        <v>0</v>
      </c>
      <c r="E15" s="360">
        <f>SUM(E16:E20)</f>
        <v>1461</v>
      </c>
      <c r="F15" s="364">
        <f>SUM(F16:F20)</f>
        <v>109</v>
      </c>
    </row>
    <row r="16" spans="1:6" ht="12" customHeight="1">
      <c r="A16" s="64"/>
      <c r="B16" s="74">
        <v>1</v>
      </c>
      <c r="C16" s="192" t="s">
        <v>979</v>
      </c>
      <c r="D16" s="178"/>
      <c r="E16" s="178">
        <v>1461</v>
      </c>
      <c r="F16" s="65">
        <v>109</v>
      </c>
    </row>
    <row r="17" spans="1:6" ht="12" customHeight="1">
      <c r="A17" s="64"/>
      <c r="B17" s="74">
        <v>2</v>
      </c>
      <c r="C17" s="192" t="s">
        <v>980</v>
      </c>
      <c r="D17" s="178"/>
      <c r="E17" s="178"/>
      <c r="F17" s="65"/>
    </row>
    <row r="18" spans="1:6" ht="12" customHeight="1">
      <c r="A18" s="64"/>
      <c r="B18" s="74">
        <v>3</v>
      </c>
      <c r="C18" s="190" t="s">
        <v>58</v>
      </c>
      <c r="D18" s="178"/>
      <c r="E18" s="178"/>
      <c r="F18" s="65"/>
    </row>
    <row r="19" spans="1:6" ht="12" customHeight="1">
      <c r="A19" s="64"/>
      <c r="B19" s="74">
        <v>4</v>
      </c>
      <c r="C19" s="193" t="s">
        <v>981</v>
      </c>
      <c r="D19" s="178"/>
      <c r="E19" s="178"/>
      <c r="F19" s="65"/>
    </row>
    <row r="20" spans="1:6" ht="12" customHeight="1" thickBot="1">
      <c r="A20" s="67"/>
      <c r="B20" s="169">
        <v>5</v>
      </c>
      <c r="C20" s="194" t="s">
        <v>982</v>
      </c>
      <c r="D20" s="179"/>
      <c r="E20" s="179"/>
      <c r="F20" s="68"/>
    </row>
    <row r="21" spans="1:6" ht="12" customHeight="1" thickBot="1">
      <c r="A21" s="62">
        <v>8</v>
      </c>
      <c r="B21" s="173"/>
      <c r="C21" s="191" t="s">
        <v>721</v>
      </c>
      <c r="D21" s="360">
        <f>D22+D23</f>
        <v>0</v>
      </c>
      <c r="E21" s="360">
        <f>E22+E23</f>
        <v>0</v>
      </c>
      <c r="F21" s="361">
        <f>F22+F23</f>
        <v>0</v>
      </c>
    </row>
    <row r="22" spans="1:6" ht="12" customHeight="1">
      <c r="A22" s="78"/>
      <c r="B22" s="168">
        <v>1</v>
      </c>
      <c r="C22" s="195" t="s">
        <v>827</v>
      </c>
      <c r="D22" s="180"/>
      <c r="E22" s="180"/>
      <c r="F22" s="66"/>
    </row>
    <row r="23" spans="1:6" ht="12" customHeight="1" thickBot="1">
      <c r="A23" s="79"/>
      <c r="B23" s="172">
        <v>2</v>
      </c>
      <c r="C23" s="196" t="s">
        <v>830</v>
      </c>
      <c r="D23" s="181"/>
      <c r="E23" s="181"/>
      <c r="F23" s="80"/>
    </row>
    <row r="24" spans="1:6" ht="12" customHeight="1" thickBot="1">
      <c r="A24" s="86">
        <v>9</v>
      </c>
      <c r="B24" s="174"/>
      <c r="C24" s="197" t="s">
        <v>731</v>
      </c>
      <c r="D24" s="182">
        <v>52629</v>
      </c>
      <c r="E24" s="182">
        <v>35190</v>
      </c>
      <c r="F24" s="87">
        <v>44887</v>
      </c>
    </row>
    <row r="25" spans="1:6" ht="12" customHeight="1" thickBot="1">
      <c r="A25" s="86"/>
      <c r="B25" s="174"/>
      <c r="C25" s="367" t="s">
        <v>1196</v>
      </c>
      <c r="D25" s="500"/>
      <c r="E25" s="500"/>
      <c r="F25" s="87"/>
    </row>
    <row r="26" spans="1:6" s="363" customFormat="1" ht="15" customHeight="1" thickBot="1">
      <c r="A26" s="71"/>
      <c r="B26" s="171"/>
      <c r="C26" s="198" t="s">
        <v>684</v>
      </c>
      <c r="D26" s="368">
        <f>D9+D14+D15+D21+D24+D25</f>
        <v>52692</v>
      </c>
      <c r="E26" s="368">
        <f>E9+E14+E15+E21+E24+E25</f>
        <v>36714</v>
      </c>
      <c r="F26" s="368">
        <f>F9+F14+F15+F21+F24+F25</f>
        <v>45301</v>
      </c>
    </row>
    <row r="27" spans="1:6" s="363" customFormat="1" ht="9.75" customHeight="1" thickBot="1">
      <c r="A27" s="88"/>
      <c r="B27" s="175"/>
      <c r="C27" s="89"/>
      <c r="D27" s="155"/>
      <c r="E27" s="155"/>
      <c r="F27" s="90"/>
    </row>
    <row r="28" spans="1:6" s="366" customFormat="1" ht="15" customHeight="1" thickBot="1">
      <c r="A28" s="82"/>
      <c r="B28" s="176"/>
      <c r="C28" s="177" t="s">
        <v>722</v>
      </c>
      <c r="D28" s="155"/>
      <c r="E28" s="155"/>
      <c r="F28" s="84"/>
    </row>
    <row r="29" spans="1:6" s="365" customFormat="1" ht="12" customHeight="1" thickBot="1">
      <c r="A29" s="62">
        <v>10</v>
      </c>
      <c r="B29" s="167"/>
      <c r="C29" s="191" t="s">
        <v>723</v>
      </c>
      <c r="D29" s="369">
        <f>D30+SUM(D32:D39)+SUM(D41:D42)</f>
        <v>52692</v>
      </c>
      <c r="E29" s="369">
        <f>E30+SUM(E32:E39)+SUM(E41:E42)</f>
        <v>36714</v>
      </c>
      <c r="F29" s="370">
        <f>F30+SUM(F32:F39)+SUM(F41:F42)</f>
        <v>45301</v>
      </c>
    </row>
    <row r="30" spans="1:6" ht="12" customHeight="1">
      <c r="A30" s="64"/>
      <c r="B30" s="74">
        <v>1</v>
      </c>
      <c r="C30" s="199" t="s">
        <v>686</v>
      </c>
      <c r="D30" s="183">
        <v>10280</v>
      </c>
      <c r="E30" s="183">
        <v>11411</v>
      </c>
      <c r="F30" s="65">
        <v>11411</v>
      </c>
    </row>
    <row r="31" spans="1:6" ht="12" customHeight="1">
      <c r="A31" s="64"/>
      <c r="B31" s="74"/>
      <c r="C31" s="200" t="s">
        <v>59</v>
      </c>
      <c r="D31" s="560"/>
      <c r="E31" s="560"/>
      <c r="F31" s="564"/>
    </row>
    <row r="32" spans="1:6" ht="12" customHeight="1">
      <c r="A32" s="64"/>
      <c r="B32" s="74">
        <v>2</v>
      </c>
      <c r="C32" s="201" t="s">
        <v>687</v>
      </c>
      <c r="D32" s="185">
        <v>2429</v>
      </c>
      <c r="E32" s="185">
        <v>2759</v>
      </c>
      <c r="F32" s="65">
        <v>2988</v>
      </c>
    </row>
    <row r="33" spans="1:6" ht="12" customHeight="1">
      <c r="A33" s="67"/>
      <c r="B33" s="169">
        <v>3</v>
      </c>
      <c r="C33" s="201" t="s">
        <v>688</v>
      </c>
      <c r="D33" s="186">
        <v>15205</v>
      </c>
      <c r="E33" s="186"/>
      <c r="F33" s="68">
        <v>9662</v>
      </c>
    </row>
    <row r="34" spans="1:6" ht="12" customHeight="1">
      <c r="A34" s="67"/>
      <c r="B34" s="169">
        <v>4</v>
      </c>
      <c r="C34" s="202" t="s">
        <v>841</v>
      </c>
      <c r="D34" s="187">
        <v>15145</v>
      </c>
      <c r="E34" s="187"/>
      <c r="F34" s="68">
        <v>5063</v>
      </c>
    </row>
    <row r="35" spans="1:6" ht="12" customHeight="1">
      <c r="A35" s="67"/>
      <c r="B35" s="169">
        <v>5</v>
      </c>
      <c r="C35" s="203" t="s">
        <v>988</v>
      </c>
      <c r="D35" s="187"/>
      <c r="E35" s="187"/>
      <c r="F35" s="68"/>
    </row>
    <row r="36" spans="1:6" ht="12" customHeight="1">
      <c r="A36" s="67"/>
      <c r="B36" s="169">
        <v>6</v>
      </c>
      <c r="C36" s="201" t="s">
        <v>916</v>
      </c>
      <c r="D36" s="186"/>
      <c r="E36" s="186"/>
      <c r="F36" s="68"/>
    </row>
    <row r="37" spans="1:6" ht="12" customHeight="1">
      <c r="A37" s="67"/>
      <c r="B37" s="169">
        <v>7</v>
      </c>
      <c r="C37" s="204" t="s">
        <v>948</v>
      </c>
      <c r="D37" s="188">
        <v>5067</v>
      </c>
      <c r="E37" s="188">
        <v>17978</v>
      </c>
      <c r="F37" s="68">
        <v>11895</v>
      </c>
    </row>
    <row r="38" spans="1:6" s="365" customFormat="1" ht="12" customHeight="1">
      <c r="A38" s="64"/>
      <c r="B38" s="74">
        <v>8</v>
      </c>
      <c r="C38" s="201" t="s">
        <v>836</v>
      </c>
      <c r="D38" s="185"/>
      <c r="E38" s="185"/>
      <c r="F38" s="65"/>
    </row>
    <row r="39" spans="1:6" s="365" customFormat="1" ht="12" customHeight="1">
      <c r="A39" s="69"/>
      <c r="B39" s="170">
        <v>9</v>
      </c>
      <c r="C39" s="201" t="s">
        <v>689</v>
      </c>
      <c r="D39" s="183"/>
      <c r="E39" s="183"/>
      <c r="F39" s="70"/>
    </row>
    <row r="40" spans="1:6" s="365" customFormat="1" ht="12" customHeight="1">
      <c r="A40" s="69"/>
      <c r="B40" s="170"/>
      <c r="C40" s="205" t="s">
        <v>1087</v>
      </c>
      <c r="D40" s="561"/>
      <c r="E40" s="561"/>
      <c r="F40" s="565"/>
    </row>
    <row r="41" spans="1:6" ht="12" customHeight="1">
      <c r="A41" s="69"/>
      <c r="B41" s="170">
        <v>10</v>
      </c>
      <c r="C41" s="206" t="s">
        <v>939</v>
      </c>
      <c r="D41" s="187"/>
      <c r="E41" s="187"/>
      <c r="F41" s="70"/>
    </row>
    <row r="42" spans="1:6" ht="12" customHeight="1" thickBot="1">
      <c r="A42" s="64"/>
      <c r="B42" s="74">
        <v>11</v>
      </c>
      <c r="C42" s="207" t="s">
        <v>944</v>
      </c>
      <c r="D42" s="186">
        <v>4566</v>
      </c>
      <c r="E42" s="186">
        <v>4566</v>
      </c>
      <c r="F42" s="65">
        <v>4282</v>
      </c>
    </row>
    <row r="43" spans="1:6" s="365" customFormat="1" ht="12" customHeight="1" thickBot="1">
      <c r="A43" s="62">
        <v>11</v>
      </c>
      <c r="B43" s="167"/>
      <c r="C43" s="191" t="s">
        <v>724</v>
      </c>
      <c r="D43" s="360">
        <f>SUM(D44:D47)</f>
        <v>0</v>
      </c>
      <c r="E43" s="360">
        <f>SUM(E44:E47)</f>
        <v>0</v>
      </c>
      <c r="F43" s="364">
        <f>SUM(F44:F47)</f>
        <v>0</v>
      </c>
    </row>
    <row r="44" spans="1:6" ht="12" customHeight="1">
      <c r="A44" s="64"/>
      <c r="B44" s="74">
        <v>1</v>
      </c>
      <c r="C44" s="190" t="s">
        <v>834</v>
      </c>
      <c r="D44" s="178"/>
      <c r="E44" s="178"/>
      <c r="F44" s="65"/>
    </row>
    <row r="45" spans="1:6" ht="12" customHeight="1">
      <c r="A45" s="64"/>
      <c r="B45" s="74">
        <v>2</v>
      </c>
      <c r="C45" s="190" t="s">
        <v>844</v>
      </c>
      <c r="D45" s="178"/>
      <c r="E45" s="178"/>
      <c r="F45" s="65"/>
    </row>
    <row r="46" spans="1:6" ht="12" customHeight="1">
      <c r="A46" s="64"/>
      <c r="B46" s="74">
        <v>3</v>
      </c>
      <c r="C46" s="190" t="s">
        <v>1188</v>
      </c>
      <c r="D46" s="178"/>
      <c r="E46" s="178"/>
      <c r="F46" s="65"/>
    </row>
    <row r="47" spans="1:6" ht="12" customHeight="1" thickBot="1">
      <c r="A47" s="67"/>
      <c r="B47" s="169">
        <v>4</v>
      </c>
      <c r="C47" s="194" t="s">
        <v>725</v>
      </c>
      <c r="D47" s="179"/>
      <c r="E47" s="179"/>
      <c r="F47" s="68"/>
    </row>
    <row r="48" spans="1:6" ht="12" customHeight="1" thickBot="1">
      <c r="A48" s="71"/>
      <c r="B48" s="171"/>
      <c r="C48" s="367" t="s">
        <v>1197</v>
      </c>
      <c r="D48" s="520"/>
      <c r="E48" s="520"/>
      <c r="F48" s="235"/>
    </row>
    <row r="49" spans="1:6" ht="15" customHeight="1" thickBot="1">
      <c r="A49" s="71"/>
      <c r="B49" s="72"/>
      <c r="C49" s="198" t="s">
        <v>729</v>
      </c>
      <c r="D49" s="368">
        <f>D29+D43+D48</f>
        <v>52692</v>
      </c>
      <c r="E49" s="368">
        <f>E29+E43+E48</f>
        <v>36714</v>
      </c>
      <c r="F49" s="290">
        <f>F29+F43+F48</f>
        <v>45301</v>
      </c>
    </row>
    <row r="50" spans="4:5" ht="9.75" customHeight="1" thickBot="1">
      <c r="D50" s="562"/>
      <c r="E50" s="562"/>
    </row>
    <row r="51" spans="1:6" ht="15" customHeight="1" thickBot="1">
      <c r="A51" s="75" t="s">
        <v>730</v>
      </c>
      <c r="B51" s="76"/>
      <c r="C51" s="77"/>
      <c r="D51" s="521">
        <v>1</v>
      </c>
      <c r="E51" s="522">
        <v>1</v>
      </c>
      <c r="F51" s="523">
        <v>1</v>
      </c>
    </row>
  </sheetData>
  <sheetProtection/>
  <mergeCells count="6">
    <mergeCell ref="D1:F1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&amp;RDomaháza Községi Önk.Képviselő-Testülete 9/2011(IV.28)</oddHeader>
  </headerFooter>
  <rowBreaks count="1" manualBreakCount="1">
    <brk id="202" max="655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I7" sqref="I7"/>
    </sheetView>
  </sheetViews>
  <sheetFormatPr defaultColWidth="9.00390625" defaultRowHeight="12.75"/>
  <cols>
    <col min="1" max="1" width="11.875" style="4" customWidth="1"/>
    <col min="2" max="2" width="8.625" style="5" customWidth="1"/>
    <col min="3" max="3" width="39.875" style="5" customWidth="1"/>
    <col min="4" max="6" width="12.875" style="563" customWidth="1"/>
    <col min="7" max="16384" width="9.375" style="5" customWidth="1"/>
  </cols>
  <sheetData>
    <row r="1" spans="1:6" s="3" customFormat="1" ht="21" customHeight="1" thickBot="1">
      <c r="A1" s="2"/>
      <c r="C1" s="81"/>
      <c r="D1" s="1239" t="s">
        <v>1089</v>
      </c>
      <c r="E1" s="1239"/>
      <c r="F1" s="1239"/>
    </row>
    <row r="2" spans="1:6" s="358" customFormat="1" ht="15.75">
      <c r="A2" s="57" t="s">
        <v>693</v>
      </c>
      <c r="B2" s="58"/>
      <c r="C2" s="1250" t="s">
        <v>316</v>
      </c>
      <c r="D2" s="1251"/>
      <c r="E2" s="1252"/>
      <c r="F2" s="567" t="s">
        <v>694</v>
      </c>
    </row>
    <row r="3" spans="1:6" s="358" customFormat="1" ht="16.5" thickBot="1">
      <c r="A3" s="59" t="s">
        <v>695</v>
      </c>
      <c r="B3" s="60"/>
      <c r="C3" s="1253" t="s">
        <v>1090</v>
      </c>
      <c r="D3" s="1254"/>
      <c r="E3" s="1255"/>
      <c r="F3" s="568" t="s">
        <v>732</v>
      </c>
    </row>
    <row r="4" spans="1:6" s="359" customFormat="1" ht="21" customHeight="1" thickBot="1">
      <c r="A4" s="61"/>
      <c r="B4" s="61"/>
      <c r="C4" s="61"/>
      <c r="D4" s="61"/>
      <c r="E4" s="61"/>
      <c r="F4" s="6" t="s">
        <v>698</v>
      </c>
    </row>
    <row r="5" spans="1:6" ht="36">
      <c r="A5" s="53" t="s">
        <v>699</v>
      </c>
      <c r="B5" s="54" t="s">
        <v>700</v>
      </c>
      <c r="C5" s="1193" t="s">
        <v>702</v>
      </c>
      <c r="D5" s="95" t="s">
        <v>1002</v>
      </c>
      <c r="E5" s="95" t="s">
        <v>1003</v>
      </c>
      <c r="F5" s="1240" t="s">
        <v>1001</v>
      </c>
    </row>
    <row r="6" spans="1:6" ht="13.5" thickBot="1">
      <c r="A6" s="55" t="s">
        <v>703</v>
      </c>
      <c r="B6" s="56"/>
      <c r="C6" s="1194"/>
      <c r="D6" s="1248" t="s">
        <v>1004</v>
      </c>
      <c r="E6" s="1249"/>
      <c r="F6" s="1241"/>
    </row>
    <row r="7" spans="1:6" s="311" customFormat="1" ht="12" customHeight="1" thickBot="1">
      <c r="A7" s="152">
        <v>1</v>
      </c>
      <c r="B7" s="85">
        <v>2</v>
      </c>
      <c r="C7" s="85">
        <v>3</v>
      </c>
      <c r="D7" s="153">
        <v>4</v>
      </c>
      <c r="E7" s="153">
        <v>5</v>
      </c>
      <c r="F7" s="154">
        <v>6</v>
      </c>
    </row>
    <row r="8" spans="1:6" s="366" customFormat="1" ht="15.75" customHeight="1" thickBot="1">
      <c r="A8" s="82"/>
      <c r="B8" s="83"/>
      <c r="C8" s="177" t="s">
        <v>704</v>
      </c>
      <c r="D8" s="73"/>
      <c r="E8" s="73"/>
      <c r="F8" s="84"/>
    </row>
    <row r="9" spans="1:6" s="365" customFormat="1" ht="12" customHeight="1" thickBot="1">
      <c r="A9" s="62">
        <v>1</v>
      </c>
      <c r="B9" s="63"/>
      <c r="C9" s="191" t="s">
        <v>705</v>
      </c>
      <c r="D9" s="360">
        <f>SUM(D10:D13)</f>
        <v>0</v>
      </c>
      <c r="E9" s="360">
        <f>SUM(E10:E13)</f>
        <v>0</v>
      </c>
      <c r="F9" s="361">
        <f>SUM(F10:F13)</f>
        <v>754</v>
      </c>
    </row>
    <row r="10" spans="1:6" ht="12" customHeight="1">
      <c r="A10" s="64"/>
      <c r="B10" s="74">
        <v>1</v>
      </c>
      <c r="C10" s="190" t="s">
        <v>1241</v>
      </c>
      <c r="D10" s="178"/>
      <c r="E10" s="178"/>
      <c r="F10" s="250"/>
    </row>
    <row r="11" spans="1:6" ht="12" customHeight="1">
      <c r="A11" s="64"/>
      <c r="B11" s="74">
        <v>2</v>
      </c>
      <c r="C11" s="190" t="s">
        <v>928</v>
      </c>
      <c r="D11" s="178"/>
      <c r="E11" s="178"/>
      <c r="F11" s="65">
        <v>754</v>
      </c>
    </row>
    <row r="12" spans="1:6" ht="12" customHeight="1">
      <c r="A12" s="64"/>
      <c r="B12" s="74">
        <v>3</v>
      </c>
      <c r="C12" s="190" t="s">
        <v>929</v>
      </c>
      <c r="D12" s="178"/>
      <c r="E12" s="178"/>
      <c r="F12" s="65"/>
    </row>
    <row r="13" spans="1:6" ht="12" customHeight="1" thickBot="1">
      <c r="A13" s="64"/>
      <c r="B13" s="74">
        <v>4</v>
      </c>
      <c r="C13" s="190" t="s">
        <v>930</v>
      </c>
      <c r="D13" s="178"/>
      <c r="E13" s="178"/>
      <c r="F13" s="65"/>
    </row>
    <row r="14" spans="1:6" ht="12" customHeight="1" thickBot="1">
      <c r="A14" s="62">
        <v>4</v>
      </c>
      <c r="B14" s="171"/>
      <c r="C14" s="191" t="s">
        <v>710</v>
      </c>
      <c r="D14" s="234"/>
      <c r="E14" s="234"/>
      <c r="F14" s="235"/>
    </row>
    <row r="15" spans="1:6" s="365" customFormat="1" ht="12" customHeight="1" thickBot="1">
      <c r="A15" s="62">
        <v>5</v>
      </c>
      <c r="B15" s="167"/>
      <c r="C15" s="191" t="s">
        <v>978</v>
      </c>
      <c r="D15" s="360">
        <f>SUM(D16:D20)</f>
        <v>0</v>
      </c>
      <c r="E15" s="360">
        <f>SUM(E16:E20)</f>
        <v>1700</v>
      </c>
      <c r="F15" s="364">
        <f>SUM(F16:F20)</f>
        <v>1700</v>
      </c>
    </row>
    <row r="16" spans="1:6" ht="12" customHeight="1">
      <c r="A16" s="64"/>
      <c r="B16" s="74">
        <v>1</v>
      </c>
      <c r="C16" s="192" t="s">
        <v>979</v>
      </c>
      <c r="D16" s="178"/>
      <c r="E16" s="178">
        <v>1700</v>
      </c>
      <c r="F16" s="65">
        <v>1700</v>
      </c>
    </row>
    <row r="17" spans="1:6" ht="12" customHeight="1">
      <c r="A17" s="64"/>
      <c r="B17" s="74">
        <v>2</v>
      </c>
      <c r="C17" s="192" t="s">
        <v>980</v>
      </c>
      <c r="D17" s="178"/>
      <c r="E17" s="178"/>
      <c r="F17" s="65"/>
    </row>
    <row r="18" spans="1:6" ht="12" customHeight="1">
      <c r="A18" s="64"/>
      <c r="B18" s="74">
        <v>3</v>
      </c>
      <c r="C18" s="190" t="s">
        <v>58</v>
      </c>
      <c r="D18" s="178"/>
      <c r="E18" s="178"/>
      <c r="F18" s="65"/>
    </row>
    <row r="19" spans="1:6" ht="12" customHeight="1">
      <c r="A19" s="64"/>
      <c r="B19" s="74">
        <v>4</v>
      </c>
      <c r="C19" s="193" t="s">
        <v>981</v>
      </c>
      <c r="D19" s="178"/>
      <c r="E19" s="178"/>
      <c r="F19" s="65"/>
    </row>
    <row r="20" spans="1:6" ht="12" customHeight="1" thickBot="1">
      <c r="A20" s="67"/>
      <c r="B20" s="169">
        <v>5</v>
      </c>
      <c r="C20" s="194" t="s">
        <v>982</v>
      </c>
      <c r="D20" s="179"/>
      <c r="E20" s="179"/>
      <c r="F20" s="68"/>
    </row>
    <row r="21" spans="1:6" ht="12" customHeight="1" thickBot="1">
      <c r="A21" s="62">
        <v>8</v>
      </c>
      <c r="B21" s="173"/>
      <c r="C21" s="191" t="s">
        <v>721</v>
      </c>
      <c r="D21" s="360">
        <f>D22+D23</f>
        <v>0</v>
      </c>
      <c r="E21" s="360">
        <f>E22+E23</f>
        <v>0</v>
      </c>
      <c r="F21" s="361">
        <f>F22+F23</f>
        <v>0</v>
      </c>
    </row>
    <row r="22" spans="1:6" ht="12" customHeight="1">
      <c r="A22" s="78"/>
      <c r="B22" s="168">
        <v>1</v>
      </c>
      <c r="C22" s="195" t="s">
        <v>827</v>
      </c>
      <c r="D22" s="180"/>
      <c r="E22" s="180"/>
      <c r="F22" s="66"/>
    </row>
    <row r="23" spans="1:6" ht="12" customHeight="1" thickBot="1">
      <c r="A23" s="79"/>
      <c r="B23" s="172">
        <v>2</v>
      </c>
      <c r="C23" s="196" t="s">
        <v>830</v>
      </c>
      <c r="D23" s="181"/>
      <c r="E23" s="181"/>
      <c r="F23" s="80"/>
    </row>
    <row r="24" spans="1:6" ht="12" customHeight="1" thickBot="1">
      <c r="A24" s="86">
        <v>9</v>
      </c>
      <c r="B24" s="174"/>
      <c r="C24" s="197" t="s">
        <v>731</v>
      </c>
      <c r="D24" s="182">
        <v>49231</v>
      </c>
      <c r="E24" s="182">
        <v>47225</v>
      </c>
      <c r="F24" s="87">
        <v>94235</v>
      </c>
    </row>
    <row r="25" spans="1:6" ht="12" customHeight="1" thickBot="1">
      <c r="A25" s="86"/>
      <c r="B25" s="174"/>
      <c r="C25" s="367" t="s">
        <v>1196</v>
      </c>
      <c r="D25" s="500"/>
      <c r="E25" s="500"/>
      <c r="F25" s="87"/>
    </row>
    <row r="26" spans="1:6" s="363" customFormat="1" ht="15" customHeight="1" thickBot="1">
      <c r="A26" s="71"/>
      <c r="B26" s="171"/>
      <c r="C26" s="198" t="s">
        <v>684</v>
      </c>
      <c r="D26" s="368">
        <f>D9+D14+D15+D21+D24+D25</f>
        <v>49231</v>
      </c>
      <c r="E26" s="368">
        <f>E9+E14+E15+E21+E24+E25</f>
        <v>48925</v>
      </c>
      <c r="F26" s="368">
        <f>F9+F14+F15+F21+F24+F25</f>
        <v>96689</v>
      </c>
    </row>
    <row r="27" spans="1:6" s="363" customFormat="1" ht="9.75" customHeight="1" thickBot="1">
      <c r="A27" s="88"/>
      <c r="B27" s="175"/>
      <c r="C27" s="89"/>
      <c r="D27" s="155"/>
      <c r="E27" s="155"/>
      <c r="F27" s="90"/>
    </row>
    <row r="28" spans="1:6" s="366" customFormat="1" ht="15" customHeight="1" thickBot="1">
      <c r="A28" s="82"/>
      <c r="B28" s="176"/>
      <c r="C28" s="177" t="s">
        <v>722</v>
      </c>
      <c r="D28" s="155"/>
      <c r="E28" s="155"/>
      <c r="F28" s="84"/>
    </row>
    <row r="29" spans="1:6" s="365" customFormat="1" ht="12" customHeight="1" thickBot="1">
      <c r="A29" s="62">
        <v>10</v>
      </c>
      <c r="B29" s="167"/>
      <c r="C29" s="191" t="s">
        <v>723</v>
      </c>
      <c r="D29" s="369">
        <f>D30+SUM(D32:D39)+SUM(D41:D42)</f>
        <v>49231</v>
      </c>
      <c r="E29" s="369">
        <f>E30+SUM(E32:E39)+SUM(E41:E42)</f>
        <v>48925</v>
      </c>
      <c r="F29" s="370">
        <f>F30+SUM(F32:F39)+SUM(F41:F42)</f>
        <v>96689</v>
      </c>
    </row>
    <row r="30" spans="1:6" ht="12" customHeight="1">
      <c r="A30" s="64"/>
      <c r="B30" s="74">
        <v>1</v>
      </c>
      <c r="C30" s="199" t="s">
        <v>686</v>
      </c>
      <c r="D30" s="183"/>
      <c r="E30" s="183"/>
      <c r="F30" s="65">
        <v>54424</v>
      </c>
    </row>
    <row r="31" spans="1:6" ht="12" customHeight="1">
      <c r="A31" s="64"/>
      <c r="B31" s="74"/>
      <c r="C31" s="200" t="s">
        <v>59</v>
      </c>
      <c r="D31" s="560"/>
      <c r="E31" s="560"/>
      <c r="F31" s="564"/>
    </row>
    <row r="32" spans="1:6" ht="12" customHeight="1">
      <c r="A32" s="64"/>
      <c r="B32" s="74">
        <v>2</v>
      </c>
      <c r="C32" s="201" t="s">
        <v>687</v>
      </c>
      <c r="D32" s="185"/>
      <c r="E32" s="185"/>
      <c r="F32" s="65">
        <v>8376</v>
      </c>
    </row>
    <row r="33" spans="1:6" ht="12" customHeight="1">
      <c r="A33" s="67"/>
      <c r="B33" s="169">
        <v>3</v>
      </c>
      <c r="C33" s="201" t="s">
        <v>688</v>
      </c>
      <c r="D33" s="186"/>
      <c r="E33" s="186"/>
      <c r="F33" s="68">
        <v>1932</v>
      </c>
    </row>
    <row r="34" spans="1:6" ht="12" customHeight="1">
      <c r="A34" s="67"/>
      <c r="B34" s="169">
        <v>4</v>
      </c>
      <c r="C34" s="202" t="s">
        <v>841</v>
      </c>
      <c r="D34" s="187"/>
      <c r="E34" s="187"/>
      <c r="F34" s="68">
        <v>3</v>
      </c>
    </row>
    <row r="35" spans="1:6" ht="12" customHeight="1">
      <c r="A35" s="67"/>
      <c r="B35" s="169">
        <v>5</v>
      </c>
      <c r="C35" s="203" t="s">
        <v>988</v>
      </c>
      <c r="D35" s="187"/>
      <c r="E35" s="187"/>
      <c r="F35" s="68"/>
    </row>
    <row r="36" spans="1:6" ht="12" customHeight="1">
      <c r="A36" s="67"/>
      <c r="B36" s="169">
        <v>6</v>
      </c>
      <c r="C36" s="201" t="s">
        <v>916</v>
      </c>
      <c r="D36" s="186"/>
      <c r="E36" s="186"/>
      <c r="F36" s="68"/>
    </row>
    <row r="37" spans="1:6" ht="12" customHeight="1">
      <c r="A37" s="67"/>
      <c r="B37" s="169">
        <v>7</v>
      </c>
      <c r="C37" s="204" t="s">
        <v>948</v>
      </c>
      <c r="D37" s="188"/>
      <c r="E37" s="188"/>
      <c r="F37" s="68"/>
    </row>
    <row r="38" spans="1:6" s="365" customFormat="1" ht="12" customHeight="1">
      <c r="A38" s="64"/>
      <c r="B38" s="74">
        <v>8</v>
      </c>
      <c r="C38" s="201" t="s">
        <v>836</v>
      </c>
      <c r="D38" s="185">
        <v>49231</v>
      </c>
      <c r="E38" s="185">
        <v>48925</v>
      </c>
      <c r="F38" s="65">
        <v>31954</v>
      </c>
    </row>
    <row r="39" spans="1:6" s="365" customFormat="1" ht="12" customHeight="1">
      <c r="A39" s="69"/>
      <c r="B39" s="170">
        <v>9</v>
      </c>
      <c r="C39" s="201" t="s">
        <v>689</v>
      </c>
      <c r="D39" s="183"/>
      <c r="E39" s="183"/>
      <c r="F39" s="70"/>
    </row>
    <row r="40" spans="1:6" s="365" customFormat="1" ht="12" customHeight="1">
      <c r="A40" s="69"/>
      <c r="B40" s="170"/>
      <c r="C40" s="205" t="s">
        <v>1087</v>
      </c>
      <c r="D40" s="561"/>
      <c r="E40" s="561"/>
      <c r="F40" s="565"/>
    </row>
    <row r="41" spans="1:6" ht="12" customHeight="1">
      <c r="A41" s="69"/>
      <c r="B41" s="170">
        <v>10</v>
      </c>
      <c r="C41" s="206" t="s">
        <v>939</v>
      </c>
      <c r="D41" s="187"/>
      <c r="E41" s="187"/>
      <c r="F41" s="70"/>
    </row>
    <row r="42" spans="1:6" ht="12" customHeight="1" thickBot="1">
      <c r="A42" s="64"/>
      <c r="B42" s="74">
        <v>11</v>
      </c>
      <c r="C42" s="207" t="s">
        <v>944</v>
      </c>
      <c r="D42" s="186"/>
      <c r="E42" s="186"/>
      <c r="F42" s="65"/>
    </row>
    <row r="43" spans="1:6" s="365" customFormat="1" ht="12" customHeight="1" thickBot="1">
      <c r="A43" s="62">
        <v>11</v>
      </c>
      <c r="B43" s="167"/>
      <c r="C43" s="191" t="s">
        <v>724</v>
      </c>
      <c r="D43" s="360">
        <f>SUM(D44:D47)</f>
        <v>0</v>
      </c>
      <c r="E43" s="360">
        <f>SUM(E44:E47)</f>
        <v>0</v>
      </c>
      <c r="F43" s="364">
        <f>SUM(F44:F47)</f>
        <v>0</v>
      </c>
    </row>
    <row r="44" spans="1:6" ht="12" customHeight="1">
      <c r="A44" s="64"/>
      <c r="B44" s="74">
        <v>1</v>
      </c>
      <c r="C44" s="190" t="s">
        <v>834</v>
      </c>
      <c r="D44" s="178"/>
      <c r="E44" s="178"/>
      <c r="F44" s="65"/>
    </row>
    <row r="45" spans="1:6" ht="12" customHeight="1">
      <c r="A45" s="64"/>
      <c r="B45" s="74">
        <v>2</v>
      </c>
      <c r="C45" s="190" t="s">
        <v>844</v>
      </c>
      <c r="D45" s="178"/>
      <c r="E45" s="178"/>
      <c r="F45" s="65"/>
    </row>
    <row r="46" spans="1:6" ht="12" customHeight="1">
      <c r="A46" s="64"/>
      <c r="B46" s="74">
        <v>3</v>
      </c>
      <c r="C46" s="190" t="s">
        <v>989</v>
      </c>
      <c r="D46" s="178"/>
      <c r="E46" s="178"/>
      <c r="F46" s="65"/>
    </row>
    <row r="47" spans="1:6" ht="12" customHeight="1" thickBot="1">
      <c r="A47" s="67"/>
      <c r="B47" s="169">
        <v>4</v>
      </c>
      <c r="C47" s="194" t="s">
        <v>725</v>
      </c>
      <c r="D47" s="179"/>
      <c r="E47" s="179"/>
      <c r="F47" s="68"/>
    </row>
    <row r="48" spans="1:6" ht="12" customHeight="1" thickBot="1">
      <c r="A48" s="71"/>
      <c r="B48" s="171"/>
      <c r="C48" s="367" t="s">
        <v>1197</v>
      </c>
      <c r="D48" s="520"/>
      <c r="E48" s="520"/>
      <c r="F48" s="235"/>
    </row>
    <row r="49" spans="1:6" ht="15" customHeight="1" thickBot="1">
      <c r="A49" s="71"/>
      <c r="B49" s="72"/>
      <c r="C49" s="198" t="s">
        <v>729</v>
      </c>
      <c r="D49" s="368">
        <f>D29+D43+D48</f>
        <v>49231</v>
      </c>
      <c r="E49" s="368">
        <f>E29+E43+E48</f>
        <v>48925</v>
      </c>
      <c r="F49" s="290">
        <f>F29+F43+F48</f>
        <v>96689</v>
      </c>
    </row>
    <row r="50" spans="4:5" ht="9.75" customHeight="1" thickBot="1">
      <c r="D50" s="562"/>
      <c r="E50" s="562"/>
    </row>
    <row r="51" spans="1:6" ht="15" customHeight="1" thickBot="1">
      <c r="A51" s="75" t="s">
        <v>730</v>
      </c>
      <c r="B51" s="76"/>
      <c r="C51" s="77"/>
      <c r="D51" s="521"/>
      <c r="E51" s="522"/>
      <c r="F51" s="523"/>
    </row>
  </sheetData>
  <sheetProtection/>
  <mergeCells count="6">
    <mergeCell ref="D1:F1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&amp;R&amp;8Domaháza Községi Önk.Képviselő-Testülete 9/2011(IV.28)</oddHeader>
  </headerFooter>
  <rowBreaks count="1" manualBreakCount="1">
    <brk id="202" max="6553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J5" sqref="J5"/>
    </sheetView>
  </sheetViews>
  <sheetFormatPr defaultColWidth="9.00390625" defaultRowHeight="12.75"/>
  <cols>
    <col min="1" max="1" width="11.875" style="4" customWidth="1"/>
    <col min="2" max="2" width="8.625" style="5" customWidth="1"/>
    <col min="3" max="3" width="39.875" style="5" customWidth="1"/>
    <col min="4" max="6" width="12.875" style="563" customWidth="1"/>
    <col min="7" max="16384" width="9.375" style="5" customWidth="1"/>
  </cols>
  <sheetData>
    <row r="1" spans="1:6" s="3" customFormat="1" ht="21" customHeight="1" thickBot="1">
      <c r="A1" s="2"/>
      <c r="C1" s="81"/>
      <c r="D1" s="1239" t="s">
        <v>1091</v>
      </c>
      <c r="E1" s="1239"/>
      <c r="F1" s="1239"/>
    </row>
    <row r="2" spans="1:6" s="358" customFormat="1" ht="15.75">
      <c r="A2" s="57" t="s">
        <v>693</v>
      </c>
      <c r="B2" s="58"/>
      <c r="C2" s="1250" t="s">
        <v>316</v>
      </c>
      <c r="D2" s="1251"/>
      <c r="E2" s="1252"/>
      <c r="F2" s="567" t="s">
        <v>694</v>
      </c>
    </row>
    <row r="3" spans="1:6" s="358" customFormat="1" ht="16.5" thickBot="1">
      <c r="A3" s="59" t="s">
        <v>695</v>
      </c>
      <c r="B3" s="60"/>
      <c r="C3" s="1253" t="s">
        <v>1092</v>
      </c>
      <c r="D3" s="1254"/>
      <c r="E3" s="1255"/>
      <c r="F3" s="568" t="s">
        <v>1093</v>
      </c>
    </row>
    <row r="4" spans="1:6" s="359" customFormat="1" ht="21" customHeight="1" thickBot="1">
      <c r="A4" s="61"/>
      <c r="B4" s="61"/>
      <c r="C4" s="61"/>
      <c r="D4" s="61"/>
      <c r="E4" s="61"/>
      <c r="F4" s="6" t="s">
        <v>698</v>
      </c>
    </row>
    <row r="5" spans="1:6" ht="36">
      <c r="A5" s="53" t="s">
        <v>699</v>
      </c>
      <c r="B5" s="54" t="s">
        <v>700</v>
      </c>
      <c r="C5" s="1193" t="s">
        <v>702</v>
      </c>
      <c r="D5" s="95" t="s">
        <v>1002</v>
      </c>
      <c r="E5" s="95" t="s">
        <v>1003</v>
      </c>
      <c r="F5" s="1240" t="s">
        <v>1001</v>
      </c>
    </row>
    <row r="6" spans="1:6" ht="13.5" thickBot="1">
      <c r="A6" s="55" t="s">
        <v>703</v>
      </c>
      <c r="B6" s="56"/>
      <c r="C6" s="1194"/>
      <c r="D6" s="1248" t="s">
        <v>1004</v>
      </c>
      <c r="E6" s="1249"/>
      <c r="F6" s="1241"/>
    </row>
    <row r="7" spans="1:6" s="311" customFormat="1" ht="12" customHeight="1" thickBot="1">
      <c r="A7" s="152">
        <v>1</v>
      </c>
      <c r="B7" s="85">
        <v>2</v>
      </c>
      <c r="C7" s="85">
        <v>3</v>
      </c>
      <c r="D7" s="153">
        <v>4</v>
      </c>
      <c r="E7" s="153">
        <v>5</v>
      </c>
      <c r="F7" s="154">
        <v>6</v>
      </c>
    </row>
    <row r="8" spans="1:6" s="366" customFormat="1" ht="15.75" customHeight="1" thickBot="1">
      <c r="A8" s="82"/>
      <c r="B8" s="83"/>
      <c r="C8" s="177" t="s">
        <v>704</v>
      </c>
      <c r="D8" s="73"/>
      <c r="E8" s="73"/>
      <c r="F8" s="84"/>
    </row>
    <row r="9" spans="1:6" s="365" customFormat="1" ht="12" customHeight="1" thickBot="1">
      <c r="A9" s="62">
        <v>1</v>
      </c>
      <c r="B9" s="63"/>
      <c r="C9" s="191" t="s">
        <v>705</v>
      </c>
      <c r="D9" s="360">
        <f>SUM(D10:D13)</f>
        <v>630</v>
      </c>
      <c r="E9" s="360">
        <f>SUM(E10:E13)</f>
        <v>0</v>
      </c>
      <c r="F9" s="361">
        <f>SUM(F10:F13)</f>
        <v>445</v>
      </c>
    </row>
    <row r="10" spans="1:6" ht="12" customHeight="1">
      <c r="A10" s="64"/>
      <c r="B10" s="74">
        <v>1</v>
      </c>
      <c r="C10" s="190" t="s">
        <v>1241</v>
      </c>
      <c r="D10" s="178"/>
      <c r="E10" s="178"/>
      <c r="F10" s="250"/>
    </row>
    <row r="11" spans="1:6" ht="12" customHeight="1">
      <c r="A11" s="64"/>
      <c r="B11" s="74">
        <v>2</v>
      </c>
      <c r="C11" s="190" t="s">
        <v>928</v>
      </c>
      <c r="D11" s="178">
        <v>630</v>
      </c>
      <c r="E11" s="178"/>
      <c r="F11" s="65">
        <v>445</v>
      </c>
    </row>
    <row r="12" spans="1:6" ht="12" customHeight="1">
      <c r="A12" s="64"/>
      <c r="B12" s="74">
        <v>3</v>
      </c>
      <c r="C12" s="190" t="s">
        <v>929</v>
      </c>
      <c r="D12" s="178"/>
      <c r="E12" s="178"/>
      <c r="F12" s="65"/>
    </row>
    <row r="13" spans="1:6" ht="12" customHeight="1" thickBot="1">
      <c r="A13" s="64"/>
      <c r="B13" s="74">
        <v>4</v>
      </c>
      <c r="C13" s="190" t="s">
        <v>930</v>
      </c>
      <c r="D13" s="178"/>
      <c r="E13" s="178"/>
      <c r="F13" s="65"/>
    </row>
    <row r="14" spans="1:6" ht="12" customHeight="1" thickBot="1">
      <c r="A14" s="62">
        <v>4</v>
      </c>
      <c r="B14" s="171"/>
      <c r="C14" s="191" t="s">
        <v>710</v>
      </c>
      <c r="D14" s="234"/>
      <c r="E14" s="234"/>
      <c r="F14" s="235"/>
    </row>
    <row r="15" spans="1:6" s="365" customFormat="1" ht="12" customHeight="1" thickBot="1">
      <c r="A15" s="62">
        <v>5</v>
      </c>
      <c r="B15" s="167"/>
      <c r="C15" s="191" t="s">
        <v>978</v>
      </c>
      <c r="D15" s="360"/>
      <c r="E15" s="364">
        <f>SUM(E16:E20)</f>
        <v>7562</v>
      </c>
      <c r="F15" s="364">
        <f>SUM(F16:F20)</f>
        <v>8740</v>
      </c>
    </row>
    <row r="16" spans="1:6" ht="12" customHeight="1">
      <c r="A16" s="64"/>
      <c r="B16" s="74">
        <v>1</v>
      </c>
      <c r="C16" s="192" t="s">
        <v>979</v>
      </c>
      <c r="D16" s="178"/>
      <c r="E16" s="178"/>
      <c r="F16" s="65"/>
    </row>
    <row r="17" spans="1:6" ht="12" customHeight="1">
      <c r="A17" s="64"/>
      <c r="B17" s="74">
        <v>2</v>
      </c>
      <c r="C17" s="192" t="s">
        <v>980</v>
      </c>
      <c r="D17" s="178"/>
      <c r="E17" s="178"/>
      <c r="F17" s="65">
        <v>1178</v>
      </c>
    </row>
    <row r="18" spans="1:6" ht="12" customHeight="1">
      <c r="A18" s="64"/>
      <c r="B18" s="74">
        <v>3</v>
      </c>
      <c r="C18" s="190" t="s">
        <v>58</v>
      </c>
      <c r="D18" s="178"/>
      <c r="E18" s="178">
        <v>7562</v>
      </c>
      <c r="F18" s="65">
        <v>7562</v>
      </c>
    </row>
    <row r="19" spans="1:6" ht="12" customHeight="1">
      <c r="A19" s="64"/>
      <c r="B19" s="74">
        <v>4</v>
      </c>
      <c r="C19" s="193" t="s">
        <v>981</v>
      </c>
      <c r="D19" s="178"/>
      <c r="E19" s="178"/>
      <c r="F19" s="65"/>
    </row>
    <row r="20" spans="1:6" ht="12" customHeight="1" thickBot="1">
      <c r="A20" s="67"/>
      <c r="B20" s="169">
        <v>5</v>
      </c>
      <c r="C20" s="194" t="s">
        <v>982</v>
      </c>
      <c r="D20" s="179"/>
      <c r="E20" s="179"/>
      <c r="F20" s="68"/>
    </row>
    <row r="21" spans="1:6" ht="12" customHeight="1" thickBot="1">
      <c r="A21" s="62">
        <v>8</v>
      </c>
      <c r="B21" s="173"/>
      <c r="C21" s="191" t="s">
        <v>721</v>
      </c>
      <c r="D21" s="360"/>
      <c r="E21" s="360"/>
      <c r="F21" s="361">
        <f>F22+F23</f>
        <v>0</v>
      </c>
    </row>
    <row r="22" spans="1:6" ht="12" customHeight="1">
      <c r="A22" s="78"/>
      <c r="B22" s="168">
        <v>1</v>
      </c>
      <c r="C22" s="195" t="s">
        <v>827</v>
      </c>
      <c r="D22" s="180"/>
      <c r="E22" s="180"/>
      <c r="F22" s="66"/>
    </row>
    <row r="23" spans="1:6" ht="12" customHeight="1" thickBot="1">
      <c r="A23" s="79"/>
      <c r="B23" s="172">
        <v>2</v>
      </c>
      <c r="C23" s="196" t="s">
        <v>830</v>
      </c>
      <c r="D23" s="181"/>
      <c r="E23" s="181"/>
      <c r="F23" s="80"/>
    </row>
    <row r="24" spans="1:6" ht="12" customHeight="1" thickBot="1">
      <c r="A24" s="86">
        <v>9</v>
      </c>
      <c r="B24" s="174"/>
      <c r="C24" s="197" t="s">
        <v>731</v>
      </c>
      <c r="D24" s="182">
        <v>67404</v>
      </c>
      <c r="E24" s="182">
        <v>65958</v>
      </c>
      <c r="F24" s="87">
        <v>38069</v>
      </c>
    </row>
    <row r="25" spans="1:6" ht="12" customHeight="1" thickBot="1">
      <c r="A25" s="86"/>
      <c r="B25" s="174"/>
      <c r="C25" s="367" t="s">
        <v>1196</v>
      </c>
      <c r="D25" s="500"/>
      <c r="E25" s="500"/>
      <c r="F25" s="87"/>
    </row>
    <row r="26" spans="1:6" s="363" customFormat="1" ht="15" customHeight="1" thickBot="1">
      <c r="A26" s="71"/>
      <c r="B26" s="171"/>
      <c r="C26" s="198" t="s">
        <v>684</v>
      </c>
      <c r="D26" s="368">
        <f>D9+D14+D15+D21+D24+D25</f>
        <v>68034</v>
      </c>
      <c r="E26" s="368">
        <f>E9+E14+E15+E21+E24+E25</f>
        <v>73520</v>
      </c>
      <c r="F26" s="368">
        <f>F9+F14+F15+F21+F24+F25</f>
        <v>47254</v>
      </c>
    </row>
    <row r="27" spans="1:6" s="363" customFormat="1" ht="9.75" customHeight="1" thickBot="1">
      <c r="A27" s="88"/>
      <c r="B27" s="175"/>
      <c r="C27" s="89"/>
      <c r="D27" s="155"/>
      <c r="E27" s="155"/>
      <c r="F27" s="90"/>
    </row>
    <row r="28" spans="1:6" s="366" customFormat="1" ht="15" customHeight="1" thickBot="1">
      <c r="A28" s="82"/>
      <c r="B28" s="176"/>
      <c r="C28" s="177" t="s">
        <v>722</v>
      </c>
      <c r="D28" s="155"/>
      <c r="E28" s="155"/>
      <c r="F28" s="84"/>
    </row>
    <row r="29" spans="1:6" s="365" customFormat="1" ht="12" customHeight="1" thickBot="1">
      <c r="A29" s="62">
        <v>10</v>
      </c>
      <c r="B29" s="167"/>
      <c r="C29" s="191" t="s">
        <v>723</v>
      </c>
      <c r="D29" s="369">
        <f>D30+SUM(D32:D39)+SUM(D41:D42)</f>
        <v>65958</v>
      </c>
      <c r="E29" s="369">
        <f>E30+SUM(E32:E39)+SUM(E41:E42)</f>
        <v>65958</v>
      </c>
      <c r="F29" s="370">
        <f>F30+SUM(F32:F39)+SUM(F41:F42)</f>
        <v>10973</v>
      </c>
    </row>
    <row r="30" spans="1:6" ht="12" customHeight="1">
      <c r="A30" s="64"/>
      <c r="B30" s="74">
        <v>1</v>
      </c>
      <c r="C30" s="199" t="s">
        <v>686</v>
      </c>
      <c r="D30" s="183">
        <v>47748</v>
      </c>
      <c r="E30" s="183">
        <v>47748</v>
      </c>
      <c r="F30" s="65">
        <v>5255</v>
      </c>
    </row>
    <row r="31" spans="1:6" ht="12" customHeight="1">
      <c r="A31" s="64"/>
      <c r="B31" s="74"/>
      <c r="C31" s="200" t="s">
        <v>59</v>
      </c>
      <c r="D31" s="560"/>
      <c r="E31" s="560"/>
      <c r="F31" s="564"/>
    </row>
    <row r="32" spans="1:6" ht="12" customHeight="1">
      <c r="A32" s="64"/>
      <c r="B32" s="74">
        <v>2</v>
      </c>
      <c r="C32" s="201" t="s">
        <v>687</v>
      </c>
      <c r="D32" s="185">
        <v>12892</v>
      </c>
      <c r="E32" s="185">
        <v>12892</v>
      </c>
      <c r="F32" s="65">
        <v>1332</v>
      </c>
    </row>
    <row r="33" spans="1:6" ht="12" customHeight="1">
      <c r="A33" s="67"/>
      <c r="B33" s="169">
        <v>3</v>
      </c>
      <c r="C33" s="201" t="s">
        <v>688</v>
      </c>
      <c r="D33" s="186">
        <v>5018</v>
      </c>
      <c r="E33" s="186">
        <v>5018</v>
      </c>
      <c r="F33" s="68">
        <v>4189</v>
      </c>
    </row>
    <row r="34" spans="1:6" ht="12" customHeight="1">
      <c r="A34" s="67"/>
      <c r="B34" s="169">
        <v>4</v>
      </c>
      <c r="C34" s="202" t="s">
        <v>841</v>
      </c>
      <c r="D34" s="187">
        <v>300</v>
      </c>
      <c r="E34" s="187">
        <v>300</v>
      </c>
      <c r="F34" s="68">
        <v>197</v>
      </c>
    </row>
    <row r="35" spans="1:6" ht="12" customHeight="1">
      <c r="A35" s="67"/>
      <c r="B35" s="169">
        <v>5</v>
      </c>
      <c r="C35" s="203" t="s">
        <v>988</v>
      </c>
      <c r="D35" s="187"/>
      <c r="E35" s="187"/>
      <c r="F35" s="68"/>
    </row>
    <row r="36" spans="1:6" ht="12" customHeight="1">
      <c r="A36" s="67"/>
      <c r="B36" s="169">
        <v>6</v>
      </c>
      <c r="C36" s="201" t="s">
        <v>916</v>
      </c>
      <c r="D36" s="186"/>
      <c r="E36" s="186"/>
      <c r="F36" s="68"/>
    </row>
    <row r="37" spans="1:6" ht="12" customHeight="1">
      <c r="A37" s="67"/>
      <c r="B37" s="169">
        <v>7</v>
      </c>
      <c r="C37" s="204" t="s">
        <v>948</v>
      </c>
      <c r="D37" s="188"/>
      <c r="E37" s="188"/>
      <c r="F37" s="68"/>
    </row>
    <row r="38" spans="1:6" s="365" customFormat="1" ht="12" customHeight="1">
      <c r="A38" s="64"/>
      <c r="B38" s="74">
        <v>8</v>
      </c>
      <c r="C38" s="201" t="s">
        <v>836</v>
      </c>
      <c r="D38" s="185"/>
      <c r="E38" s="185"/>
      <c r="F38" s="65"/>
    </row>
    <row r="39" spans="1:6" s="365" customFormat="1" ht="12" customHeight="1">
      <c r="A39" s="69"/>
      <c r="B39" s="170">
        <v>9</v>
      </c>
      <c r="C39" s="201" t="s">
        <v>689</v>
      </c>
      <c r="D39" s="183"/>
      <c r="E39" s="183"/>
      <c r="F39" s="70"/>
    </row>
    <row r="40" spans="1:6" s="365" customFormat="1" ht="12" customHeight="1">
      <c r="A40" s="69"/>
      <c r="B40" s="170"/>
      <c r="C40" s="205" t="s">
        <v>1087</v>
      </c>
      <c r="D40" s="561"/>
      <c r="E40" s="561"/>
      <c r="F40" s="565"/>
    </row>
    <row r="41" spans="1:6" ht="12" customHeight="1">
      <c r="A41" s="69"/>
      <c r="B41" s="170">
        <v>10</v>
      </c>
      <c r="C41" s="206" t="s">
        <v>939</v>
      </c>
      <c r="D41" s="187"/>
      <c r="E41" s="187"/>
      <c r="F41" s="70"/>
    </row>
    <row r="42" spans="1:6" ht="12" customHeight="1" thickBot="1">
      <c r="A42" s="64"/>
      <c r="B42" s="74">
        <v>11</v>
      </c>
      <c r="C42" s="207" t="s">
        <v>944</v>
      </c>
      <c r="D42" s="186"/>
      <c r="E42" s="186"/>
      <c r="F42" s="65"/>
    </row>
    <row r="43" spans="1:6" s="365" customFormat="1" ht="12" customHeight="1" thickBot="1">
      <c r="A43" s="62">
        <v>11</v>
      </c>
      <c r="B43" s="167"/>
      <c r="C43" s="191" t="s">
        <v>724</v>
      </c>
      <c r="D43" s="360">
        <f>SUM(D44:D47)</f>
        <v>2076</v>
      </c>
      <c r="E43" s="360">
        <f>SUM(E44:E47)</f>
        <v>7562</v>
      </c>
      <c r="F43" s="364">
        <f>SUM(F44:F47)</f>
        <v>36281</v>
      </c>
    </row>
    <row r="44" spans="1:6" ht="12" customHeight="1">
      <c r="A44" s="64"/>
      <c r="B44" s="74">
        <v>1</v>
      </c>
      <c r="C44" s="190" t="s">
        <v>834</v>
      </c>
      <c r="D44" s="178"/>
      <c r="E44" s="178">
        <v>7562</v>
      </c>
      <c r="F44" s="65">
        <v>36281</v>
      </c>
    </row>
    <row r="45" spans="1:6" ht="12" customHeight="1">
      <c r="A45" s="64"/>
      <c r="B45" s="74">
        <v>2</v>
      </c>
      <c r="C45" s="190" t="s">
        <v>844</v>
      </c>
      <c r="D45" s="178">
        <v>2076</v>
      </c>
      <c r="E45" s="178"/>
      <c r="F45" s="65"/>
    </row>
    <row r="46" spans="1:6" ht="12" customHeight="1">
      <c r="A46" s="64"/>
      <c r="B46" s="74">
        <v>3</v>
      </c>
      <c r="C46" s="190" t="s">
        <v>1188</v>
      </c>
      <c r="D46" s="178"/>
      <c r="E46" s="178"/>
      <c r="F46" s="65"/>
    </row>
    <row r="47" spans="1:6" ht="12" customHeight="1" thickBot="1">
      <c r="A47" s="67"/>
      <c r="B47" s="169">
        <v>4</v>
      </c>
      <c r="C47" s="194" t="s">
        <v>725</v>
      </c>
      <c r="D47" s="179"/>
      <c r="E47" s="179"/>
      <c r="F47" s="68"/>
    </row>
    <row r="48" spans="1:6" ht="12" customHeight="1" thickBot="1">
      <c r="A48" s="71"/>
      <c r="B48" s="171"/>
      <c r="C48" s="367" t="s">
        <v>1197</v>
      </c>
      <c r="D48" s="566"/>
      <c r="E48" s="520"/>
      <c r="F48" s="235"/>
    </row>
    <row r="49" spans="1:6" ht="15" customHeight="1" thickBot="1">
      <c r="A49" s="71"/>
      <c r="B49" s="72"/>
      <c r="C49" s="198" t="s">
        <v>729</v>
      </c>
      <c r="D49" s="368">
        <f>D29+D43+D48</f>
        <v>68034</v>
      </c>
      <c r="E49" s="368">
        <f>E29+E43+E48</f>
        <v>73520</v>
      </c>
      <c r="F49" s="290">
        <f>F29+F43+F48</f>
        <v>47254</v>
      </c>
    </row>
    <row r="50" spans="4:5" ht="9.75" customHeight="1" thickBot="1">
      <c r="D50" s="562"/>
      <c r="E50" s="562"/>
    </row>
    <row r="51" spans="1:6" ht="15" customHeight="1" thickBot="1">
      <c r="A51" s="75" t="s">
        <v>730</v>
      </c>
      <c r="B51" s="76"/>
      <c r="C51" s="77"/>
      <c r="D51" s="521">
        <v>45</v>
      </c>
      <c r="E51" s="522">
        <v>45</v>
      </c>
      <c r="F51" s="523">
        <v>72</v>
      </c>
    </row>
  </sheetData>
  <sheetProtection/>
  <mergeCells count="6">
    <mergeCell ref="D1:F1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&amp;R&amp;8Domaháza  Községi Önk.Képviselő-Testülete 9/2011.(IV.28.)</oddHeader>
  </headerFooter>
  <rowBreaks count="1" manualBreakCount="1">
    <brk id="202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G5" sqref="G5"/>
    </sheetView>
  </sheetViews>
  <sheetFormatPr defaultColWidth="9.00390625" defaultRowHeight="12.75"/>
  <cols>
    <col min="1" max="1" width="11.875" style="4" customWidth="1"/>
    <col min="2" max="2" width="8.625" style="5" customWidth="1"/>
    <col min="3" max="3" width="39.875" style="5" customWidth="1"/>
    <col min="4" max="6" width="12.875" style="563" customWidth="1"/>
    <col min="7" max="16384" width="9.375" style="5" customWidth="1"/>
  </cols>
  <sheetData>
    <row r="1" spans="1:6" s="3" customFormat="1" ht="21" customHeight="1" thickBot="1">
      <c r="A1" s="2"/>
      <c r="C1" s="81"/>
      <c r="D1" s="1239" t="s">
        <v>1094</v>
      </c>
      <c r="E1" s="1239"/>
      <c r="F1" s="1239"/>
    </row>
    <row r="2" spans="1:6" s="358" customFormat="1" ht="15.75">
      <c r="A2" s="57" t="s">
        <v>693</v>
      </c>
      <c r="B2" s="58"/>
      <c r="C2" s="1250" t="s">
        <v>316</v>
      </c>
      <c r="D2" s="1251"/>
      <c r="E2" s="1252"/>
      <c r="F2" s="567" t="s">
        <v>694</v>
      </c>
    </row>
    <row r="3" spans="1:6" s="358" customFormat="1" ht="16.5" thickBot="1">
      <c r="A3" s="59" t="s">
        <v>695</v>
      </c>
      <c r="B3" s="60"/>
      <c r="C3" s="1253" t="s">
        <v>1097</v>
      </c>
      <c r="D3" s="1254"/>
      <c r="E3" s="1255"/>
      <c r="F3" s="568" t="s">
        <v>1096</v>
      </c>
    </row>
    <row r="4" spans="1:6" s="359" customFormat="1" ht="21" customHeight="1" thickBot="1">
      <c r="A4" s="61"/>
      <c r="B4" s="61"/>
      <c r="C4" s="61"/>
      <c r="D4" s="61"/>
      <c r="E4" s="61"/>
      <c r="F4" s="6" t="s">
        <v>698</v>
      </c>
    </row>
    <row r="5" spans="1:6" ht="36">
      <c r="A5" s="53" t="s">
        <v>699</v>
      </c>
      <c r="B5" s="54" t="s">
        <v>700</v>
      </c>
      <c r="C5" s="1193" t="s">
        <v>702</v>
      </c>
      <c r="D5" s="95" t="s">
        <v>1002</v>
      </c>
      <c r="E5" s="95" t="s">
        <v>1003</v>
      </c>
      <c r="F5" s="1240" t="s">
        <v>1001</v>
      </c>
    </row>
    <row r="6" spans="1:6" ht="13.5" thickBot="1">
      <c r="A6" s="55" t="s">
        <v>703</v>
      </c>
      <c r="B6" s="56"/>
      <c r="C6" s="1194"/>
      <c r="D6" s="1248" t="s">
        <v>1004</v>
      </c>
      <c r="E6" s="1249"/>
      <c r="F6" s="1241"/>
    </row>
    <row r="7" spans="1:6" s="311" customFormat="1" ht="12" customHeight="1" thickBot="1">
      <c r="A7" s="152">
        <v>1</v>
      </c>
      <c r="B7" s="85">
        <v>2</v>
      </c>
      <c r="C7" s="85">
        <v>3</v>
      </c>
      <c r="D7" s="153">
        <v>4</v>
      </c>
      <c r="E7" s="153">
        <v>5</v>
      </c>
      <c r="F7" s="154">
        <v>6</v>
      </c>
    </row>
    <row r="8" spans="1:6" s="366" customFormat="1" ht="15.75" customHeight="1" thickBot="1">
      <c r="A8" s="82"/>
      <c r="B8" s="83"/>
      <c r="C8" s="177" t="s">
        <v>704</v>
      </c>
      <c r="D8" s="73"/>
      <c r="E8" s="73"/>
      <c r="F8" s="84"/>
    </row>
    <row r="9" spans="1:6" s="365" customFormat="1" ht="12" customHeight="1" thickBot="1">
      <c r="A9" s="62">
        <v>1</v>
      </c>
      <c r="B9" s="63"/>
      <c r="C9" s="191" t="s">
        <v>705</v>
      </c>
      <c r="D9" s="360">
        <f>SUM(D10:D13)</f>
        <v>0</v>
      </c>
      <c r="E9" s="360">
        <f>SUM(E10:E13)</f>
        <v>0</v>
      </c>
      <c r="F9" s="361">
        <f>SUM(F10:F13)</f>
        <v>0</v>
      </c>
    </row>
    <row r="10" spans="1:6" ht="12" customHeight="1">
      <c r="A10" s="64"/>
      <c r="B10" s="74">
        <v>1</v>
      </c>
      <c r="C10" s="190" t="s">
        <v>1241</v>
      </c>
      <c r="D10" s="178"/>
      <c r="E10" s="178"/>
      <c r="F10" s="250"/>
    </row>
    <row r="11" spans="1:6" ht="12" customHeight="1">
      <c r="A11" s="64"/>
      <c r="B11" s="74">
        <v>2</v>
      </c>
      <c r="C11" s="190" t="s">
        <v>928</v>
      </c>
      <c r="D11" s="178"/>
      <c r="E11" s="178"/>
      <c r="F11" s="65"/>
    </row>
    <row r="12" spans="1:6" ht="12" customHeight="1">
      <c r="A12" s="64"/>
      <c r="B12" s="74">
        <v>3</v>
      </c>
      <c r="C12" s="190" t="s">
        <v>929</v>
      </c>
      <c r="D12" s="178"/>
      <c r="E12" s="178"/>
      <c r="F12" s="65"/>
    </row>
    <row r="13" spans="1:6" ht="12" customHeight="1" thickBot="1">
      <c r="A13" s="64"/>
      <c r="B13" s="74">
        <v>4</v>
      </c>
      <c r="C13" s="190" t="s">
        <v>930</v>
      </c>
      <c r="D13" s="178"/>
      <c r="E13" s="178"/>
      <c r="F13" s="65"/>
    </row>
    <row r="14" spans="1:6" ht="12" customHeight="1" thickBot="1">
      <c r="A14" s="62">
        <v>4</v>
      </c>
      <c r="B14" s="171"/>
      <c r="C14" s="191" t="s">
        <v>710</v>
      </c>
      <c r="D14" s="234"/>
      <c r="E14" s="234"/>
      <c r="F14" s="235"/>
    </row>
    <row r="15" spans="1:6" s="365" customFormat="1" ht="12" customHeight="1" thickBot="1">
      <c r="A15" s="62">
        <v>5</v>
      </c>
      <c r="B15" s="167"/>
      <c r="C15" s="191" t="s">
        <v>978</v>
      </c>
      <c r="D15" s="360">
        <f>SUM(D16:D20)</f>
        <v>2716</v>
      </c>
      <c r="E15" s="360">
        <f>SUM(E16:E20)</f>
        <v>2716</v>
      </c>
      <c r="F15" s="364">
        <f>SUM(F16:F20)</f>
        <v>2712</v>
      </c>
    </row>
    <row r="16" spans="1:6" ht="12" customHeight="1">
      <c r="A16" s="64"/>
      <c r="B16" s="74">
        <v>1</v>
      </c>
      <c r="C16" s="192" t="s">
        <v>979</v>
      </c>
      <c r="D16" s="178">
        <v>2716</v>
      </c>
      <c r="E16" s="178">
        <v>2716</v>
      </c>
      <c r="F16" s="65">
        <v>2712</v>
      </c>
    </row>
    <row r="17" spans="1:6" ht="12" customHeight="1">
      <c r="A17" s="64"/>
      <c r="B17" s="74">
        <v>2</v>
      </c>
      <c r="C17" s="192" t="s">
        <v>980</v>
      </c>
      <c r="D17" s="178"/>
      <c r="E17" s="178"/>
      <c r="F17" s="65"/>
    </row>
    <row r="18" spans="1:6" ht="12" customHeight="1">
      <c r="A18" s="64"/>
      <c r="B18" s="74">
        <v>3</v>
      </c>
      <c r="C18" s="190" t="s">
        <v>58</v>
      </c>
      <c r="D18" s="178"/>
      <c r="E18" s="178"/>
      <c r="F18" s="65"/>
    </row>
    <row r="19" spans="1:6" ht="12" customHeight="1">
      <c r="A19" s="64"/>
      <c r="B19" s="74">
        <v>4</v>
      </c>
      <c r="C19" s="193" t="s">
        <v>981</v>
      </c>
      <c r="D19" s="178"/>
      <c r="E19" s="178"/>
      <c r="F19" s="65"/>
    </row>
    <row r="20" spans="1:6" ht="12" customHeight="1" thickBot="1">
      <c r="A20" s="67"/>
      <c r="B20" s="169">
        <v>5</v>
      </c>
      <c r="C20" s="194" t="s">
        <v>982</v>
      </c>
      <c r="D20" s="179"/>
      <c r="E20" s="179"/>
      <c r="F20" s="68"/>
    </row>
    <row r="21" spans="1:6" ht="12" customHeight="1" thickBot="1">
      <c r="A21" s="62">
        <v>8</v>
      </c>
      <c r="B21" s="173"/>
      <c r="C21" s="191" t="s">
        <v>721</v>
      </c>
      <c r="D21" s="360">
        <f>D22+D23</f>
        <v>0</v>
      </c>
      <c r="E21" s="360">
        <f>E22+E23</f>
        <v>0</v>
      </c>
      <c r="F21" s="361">
        <f>F22+F23</f>
        <v>0</v>
      </c>
    </row>
    <row r="22" spans="1:6" ht="12" customHeight="1">
      <c r="A22" s="78"/>
      <c r="B22" s="168">
        <v>1</v>
      </c>
      <c r="C22" s="195" t="s">
        <v>827</v>
      </c>
      <c r="D22" s="180"/>
      <c r="E22" s="180"/>
      <c r="F22" s="66"/>
    </row>
    <row r="23" spans="1:6" ht="12" customHeight="1" thickBot="1">
      <c r="A23" s="79"/>
      <c r="B23" s="172">
        <v>2</v>
      </c>
      <c r="C23" s="196" t="s">
        <v>830</v>
      </c>
      <c r="D23" s="181"/>
      <c r="E23" s="181"/>
      <c r="F23" s="80"/>
    </row>
    <row r="24" spans="1:6" ht="12" customHeight="1" thickBot="1">
      <c r="A24" s="86">
        <v>9</v>
      </c>
      <c r="B24" s="174"/>
      <c r="C24" s="197" t="s">
        <v>731</v>
      </c>
      <c r="D24" s="182">
        <v>1305</v>
      </c>
      <c r="E24" s="182">
        <v>1305</v>
      </c>
      <c r="F24" s="87">
        <v>1092</v>
      </c>
    </row>
    <row r="25" spans="1:6" ht="12" customHeight="1" thickBot="1">
      <c r="A25" s="86"/>
      <c r="B25" s="174"/>
      <c r="C25" s="367" t="s">
        <v>1196</v>
      </c>
      <c r="D25" s="500"/>
      <c r="E25" s="500"/>
      <c r="F25" s="87"/>
    </row>
    <row r="26" spans="1:6" s="363" customFormat="1" ht="15" customHeight="1" thickBot="1">
      <c r="A26" s="71"/>
      <c r="B26" s="171"/>
      <c r="C26" s="198" t="s">
        <v>684</v>
      </c>
      <c r="D26" s="368">
        <f>D9+D14+D15+D21+D24+D25</f>
        <v>4021</v>
      </c>
      <c r="E26" s="368">
        <f>E9+E14+E15+E21+E24+E25</f>
        <v>4021</v>
      </c>
      <c r="F26" s="368">
        <f>F9+F14+F15+F21+F24+F25</f>
        <v>3804</v>
      </c>
    </row>
    <row r="27" spans="1:6" s="363" customFormat="1" ht="9.75" customHeight="1" thickBot="1">
      <c r="A27" s="88"/>
      <c r="B27" s="175"/>
      <c r="C27" s="89"/>
      <c r="D27" s="155"/>
      <c r="E27" s="155"/>
      <c r="F27" s="90"/>
    </row>
    <row r="28" spans="1:6" s="366" customFormat="1" ht="15" customHeight="1" thickBot="1">
      <c r="A28" s="82"/>
      <c r="B28" s="176"/>
      <c r="C28" s="177" t="s">
        <v>722</v>
      </c>
      <c r="D28" s="155"/>
      <c r="E28" s="155"/>
      <c r="F28" s="84"/>
    </row>
    <row r="29" spans="1:6" s="365" customFormat="1" ht="12" customHeight="1" thickBot="1">
      <c r="A29" s="62">
        <v>10</v>
      </c>
      <c r="B29" s="167"/>
      <c r="C29" s="191" t="s">
        <v>723</v>
      </c>
      <c r="D29" s="369">
        <f>D30+SUM(D32:D39)+SUM(D41:D42)</f>
        <v>4021</v>
      </c>
      <c r="E29" s="369">
        <f>E30+SUM(E32:E39)+SUM(E41:E42)</f>
        <v>4021</v>
      </c>
      <c r="F29" s="370">
        <f>F30+SUM(F32:F39)+SUM(F41:F42)</f>
        <v>3804</v>
      </c>
    </row>
    <row r="30" spans="1:6" ht="12" customHeight="1">
      <c r="A30" s="64"/>
      <c r="B30" s="74">
        <v>1</v>
      </c>
      <c r="C30" s="199" t="s">
        <v>686</v>
      </c>
      <c r="D30" s="183">
        <v>2395</v>
      </c>
      <c r="E30" s="183">
        <v>2395</v>
      </c>
      <c r="F30" s="65">
        <v>2500</v>
      </c>
    </row>
    <row r="31" spans="1:6" ht="12" customHeight="1">
      <c r="A31" s="64"/>
      <c r="B31" s="74"/>
      <c r="C31" s="200" t="s">
        <v>59</v>
      </c>
      <c r="D31" s="560"/>
      <c r="E31" s="560"/>
      <c r="F31" s="564"/>
    </row>
    <row r="32" spans="1:6" ht="12" customHeight="1">
      <c r="A32" s="64"/>
      <c r="B32" s="74">
        <v>2</v>
      </c>
      <c r="C32" s="201" t="s">
        <v>687</v>
      </c>
      <c r="D32" s="185">
        <v>624</v>
      </c>
      <c r="E32" s="185">
        <v>624</v>
      </c>
      <c r="F32" s="65">
        <v>654</v>
      </c>
    </row>
    <row r="33" spans="1:6" ht="12" customHeight="1">
      <c r="A33" s="67"/>
      <c r="B33" s="169">
        <v>3</v>
      </c>
      <c r="C33" s="201" t="s">
        <v>688</v>
      </c>
      <c r="D33" s="186">
        <v>1002</v>
      </c>
      <c r="E33" s="186">
        <v>1002</v>
      </c>
      <c r="F33" s="68">
        <v>637</v>
      </c>
    </row>
    <row r="34" spans="1:6" ht="12" customHeight="1">
      <c r="A34" s="67"/>
      <c r="B34" s="169">
        <v>4</v>
      </c>
      <c r="C34" s="202" t="s">
        <v>841</v>
      </c>
      <c r="D34" s="187"/>
      <c r="E34" s="187"/>
      <c r="F34" s="68">
        <v>13</v>
      </c>
    </row>
    <row r="35" spans="1:6" ht="12" customHeight="1">
      <c r="A35" s="67"/>
      <c r="B35" s="169">
        <v>5</v>
      </c>
      <c r="C35" s="203" t="s">
        <v>988</v>
      </c>
      <c r="D35" s="187"/>
      <c r="E35" s="187"/>
      <c r="F35" s="68"/>
    </row>
    <row r="36" spans="1:6" ht="12" customHeight="1">
      <c r="A36" s="67"/>
      <c r="B36" s="169">
        <v>6</v>
      </c>
      <c r="C36" s="201" t="s">
        <v>916</v>
      </c>
      <c r="D36" s="186"/>
      <c r="E36" s="186"/>
      <c r="F36" s="68"/>
    </row>
    <row r="37" spans="1:6" ht="12" customHeight="1">
      <c r="A37" s="67"/>
      <c r="B37" s="169">
        <v>7</v>
      </c>
      <c r="C37" s="204" t="s">
        <v>948</v>
      </c>
      <c r="D37" s="188"/>
      <c r="E37" s="188"/>
      <c r="F37" s="68"/>
    </row>
    <row r="38" spans="1:6" s="365" customFormat="1" ht="12" customHeight="1">
      <c r="A38" s="64"/>
      <c r="B38" s="74">
        <v>8</v>
      </c>
      <c r="C38" s="201" t="s">
        <v>836</v>
      </c>
      <c r="D38" s="185"/>
      <c r="E38" s="185"/>
      <c r="F38" s="65"/>
    </row>
    <row r="39" spans="1:6" s="365" customFormat="1" ht="12" customHeight="1">
      <c r="A39" s="69"/>
      <c r="B39" s="170">
        <v>9</v>
      </c>
      <c r="C39" s="201" t="s">
        <v>689</v>
      </c>
      <c r="D39" s="183"/>
      <c r="E39" s="183"/>
      <c r="F39" s="70"/>
    </row>
    <row r="40" spans="1:6" s="365" customFormat="1" ht="12" customHeight="1">
      <c r="A40" s="69"/>
      <c r="B40" s="170"/>
      <c r="C40" s="205" t="s">
        <v>1087</v>
      </c>
      <c r="D40" s="561"/>
      <c r="E40" s="561"/>
      <c r="F40" s="565"/>
    </row>
    <row r="41" spans="1:6" ht="12" customHeight="1">
      <c r="A41" s="69"/>
      <c r="B41" s="170">
        <v>10</v>
      </c>
      <c r="C41" s="206" t="s">
        <v>939</v>
      </c>
      <c r="D41" s="187"/>
      <c r="E41" s="187"/>
      <c r="F41" s="70"/>
    </row>
    <row r="42" spans="1:6" ht="12" customHeight="1" thickBot="1">
      <c r="A42" s="64"/>
      <c r="B42" s="74">
        <v>11</v>
      </c>
      <c r="C42" s="207" t="s">
        <v>944</v>
      </c>
      <c r="D42" s="186"/>
      <c r="E42" s="186"/>
      <c r="F42" s="65"/>
    </row>
    <row r="43" spans="1:6" s="365" customFormat="1" ht="12" customHeight="1" thickBot="1">
      <c r="A43" s="62">
        <v>11</v>
      </c>
      <c r="B43" s="167"/>
      <c r="C43" s="191" t="s">
        <v>724</v>
      </c>
      <c r="D43" s="360">
        <f>SUM(D44:D47)</f>
        <v>0</v>
      </c>
      <c r="E43" s="360">
        <f>SUM(E44:E47)</f>
        <v>0</v>
      </c>
      <c r="F43" s="364">
        <f>SUM(F44:F47)</f>
        <v>0</v>
      </c>
    </row>
    <row r="44" spans="1:6" ht="12" customHeight="1">
      <c r="A44" s="64"/>
      <c r="B44" s="74">
        <v>1</v>
      </c>
      <c r="C44" s="190" t="s">
        <v>834</v>
      </c>
      <c r="D44" s="178"/>
      <c r="E44" s="178"/>
      <c r="F44" s="65"/>
    </row>
    <row r="45" spans="1:6" ht="12" customHeight="1">
      <c r="A45" s="64"/>
      <c r="B45" s="74">
        <v>2</v>
      </c>
      <c r="C45" s="190" t="s">
        <v>844</v>
      </c>
      <c r="D45" s="178"/>
      <c r="E45" s="178"/>
      <c r="F45" s="65"/>
    </row>
    <row r="46" spans="1:6" ht="12" customHeight="1">
      <c r="A46" s="64"/>
      <c r="B46" s="74">
        <v>3</v>
      </c>
      <c r="C46" s="190" t="s">
        <v>989</v>
      </c>
      <c r="D46" s="178"/>
      <c r="E46" s="178"/>
      <c r="F46" s="65"/>
    </row>
    <row r="47" spans="1:6" ht="12" customHeight="1" thickBot="1">
      <c r="A47" s="67"/>
      <c r="B47" s="169">
        <v>4</v>
      </c>
      <c r="C47" s="194" t="s">
        <v>725</v>
      </c>
      <c r="D47" s="179"/>
      <c r="E47" s="179"/>
      <c r="F47" s="68"/>
    </row>
    <row r="48" spans="1:6" ht="12" customHeight="1" thickBot="1">
      <c r="A48" s="71"/>
      <c r="B48" s="171"/>
      <c r="C48" s="367" t="s">
        <v>1197</v>
      </c>
      <c r="D48" s="566"/>
      <c r="E48" s="520"/>
      <c r="F48" s="235"/>
    </row>
    <row r="49" spans="1:6" ht="15" customHeight="1" thickBot="1">
      <c r="A49" s="71"/>
      <c r="B49" s="72"/>
      <c r="C49" s="198" t="s">
        <v>729</v>
      </c>
      <c r="D49" s="368">
        <f>D29+D43+D48</f>
        <v>4021</v>
      </c>
      <c r="E49" s="368">
        <f>E29+E43+E48</f>
        <v>4021</v>
      </c>
      <c r="F49" s="290">
        <f>F29+F43+F48</f>
        <v>3804</v>
      </c>
    </row>
    <row r="50" spans="4:5" ht="9.75" customHeight="1" thickBot="1">
      <c r="D50" s="562"/>
      <c r="E50" s="562"/>
    </row>
    <row r="51" spans="1:6" ht="15" customHeight="1" thickBot="1">
      <c r="A51" s="75" t="s">
        <v>730</v>
      </c>
      <c r="B51" s="76"/>
      <c r="C51" s="77"/>
      <c r="D51" s="521">
        <v>1</v>
      </c>
      <c r="E51" s="522">
        <v>1</v>
      </c>
      <c r="F51" s="523">
        <v>1</v>
      </c>
    </row>
  </sheetData>
  <sheetProtection/>
  <mergeCells count="6">
    <mergeCell ref="D1:F1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&amp;RDomaháza Községi Önk.Képviselő-Testülete 9/2011(IV.28)</oddHeader>
  </headerFooter>
  <rowBreaks count="1" manualBreakCount="1">
    <brk id="20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K10" sqref="K10"/>
    </sheetView>
  </sheetViews>
  <sheetFormatPr defaultColWidth="9.00390625" defaultRowHeight="12.75"/>
  <cols>
    <col min="1" max="1" width="6.875" style="273" customWidth="1"/>
    <col min="2" max="2" width="35.50390625" style="274" customWidth="1"/>
    <col min="3" max="5" width="10.875" style="273" customWidth="1"/>
    <col min="6" max="6" width="35.625" style="273" customWidth="1"/>
    <col min="7" max="9" width="10.875" style="273" customWidth="1"/>
    <col min="10" max="16384" width="9.375" style="273" customWidth="1"/>
  </cols>
  <sheetData>
    <row r="1" spans="2:9" ht="39.75" customHeight="1">
      <c r="B1" s="271" t="s">
        <v>743</v>
      </c>
      <c r="C1" s="272"/>
      <c r="D1" s="272"/>
      <c r="E1" s="272"/>
      <c r="F1" s="272"/>
      <c r="G1" s="272"/>
      <c r="H1" s="272"/>
      <c r="I1" s="272"/>
    </row>
    <row r="2" ht="14.25" thickBot="1">
      <c r="I2" s="275" t="s">
        <v>733</v>
      </c>
    </row>
    <row r="3" spans="1:9" ht="18" customHeight="1" thickBot="1">
      <c r="A3" s="1168" t="s">
        <v>813</v>
      </c>
      <c r="B3" s="276" t="s">
        <v>704</v>
      </c>
      <c r="C3" s="1093"/>
      <c r="D3" s="1093"/>
      <c r="E3" s="1093"/>
      <c r="F3" s="276" t="s">
        <v>722</v>
      </c>
      <c r="G3" s="1093"/>
      <c r="H3" s="1093"/>
      <c r="I3" s="1094"/>
    </row>
    <row r="4" spans="1:10" s="280" customFormat="1" ht="35.25" customHeight="1" thickBot="1">
      <c r="A4" s="1169"/>
      <c r="B4" s="277" t="s">
        <v>734</v>
      </c>
      <c r="C4" s="278" t="s">
        <v>790</v>
      </c>
      <c r="D4" s="278" t="s">
        <v>791</v>
      </c>
      <c r="E4" s="278" t="s">
        <v>792</v>
      </c>
      <c r="F4" s="277" t="s">
        <v>734</v>
      </c>
      <c r="G4" s="278" t="s">
        <v>790</v>
      </c>
      <c r="H4" s="278" t="s">
        <v>791</v>
      </c>
      <c r="I4" s="278" t="s">
        <v>792</v>
      </c>
      <c r="J4" s="1095"/>
    </row>
    <row r="5" spans="1:9" s="1098" customFormat="1" ht="12" customHeight="1" thickBot="1">
      <c r="A5" s="806">
        <v>1</v>
      </c>
      <c r="B5" s="1096">
        <v>2</v>
      </c>
      <c r="C5" s="861">
        <v>3</v>
      </c>
      <c r="D5" s="861">
        <v>4</v>
      </c>
      <c r="E5" s="861">
        <v>5</v>
      </c>
      <c r="F5" s="1096">
        <v>6</v>
      </c>
      <c r="G5" s="861">
        <v>7</v>
      </c>
      <c r="H5" s="861">
        <v>8</v>
      </c>
      <c r="I5" s="1097">
        <v>9</v>
      </c>
    </row>
    <row r="6" spans="1:9" ht="12.75" customHeight="1">
      <c r="A6" s="1099" t="s">
        <v>654</v>
      </c>
      <c r="B6" s="504" t="s">
        <v>735</v>
      </c>
      <c r="C6" s="281">
        <v>11870</v>
      </c>
      <c r="D6" s="281">
        <v>13135</v>
      </c>
      <c r="E6" s="281">
        <v>23244</v>
      </c>
      <c r="F6" s="504" t="s">
        <v>736</v>
      </c>
      <c r="G6" s="281">
        <v>84993</v>
      </c>
      <c r="H6" s="281">
        <v>79237</v>
      </c>
      <c r="I6" s="70">
        <v>90156</v>
      </c>
    </row>
    <row r="7" spans="1:9" ht="12.75" customHeight="1">
      <c r="A7" s="1100" t="s">
        <v>655</v>
      </c>
      <c r="B7" s="284" t="s">
        <v>744</v>
      </c>
      <c r="C7" s="282">
        <v>38577</v>
      </c>
      <c r="D7" s="282">
        <v>38685</v>
      </c>
      <c r="E7" s="282">
        <v>38297</v>
      </c>
      <c r="F7" s="284" t="s">
        <v>737</v>
      </c>
      <c r="G7" s="282">
        <v>21463</v>
      </c>
      <c r="H7" s="282">
        <v>20516</v>
      </c>
      <c r="I7" s="65">
        <v>17907</v>
      </c>
    </row>
    <row r="8" spans="1:9" ht="12.75" customHeight="1">
      <c r="A8" s="1100" t="s">
        <v>657</v>
      </c>
      <c r="B8" s="284" t="s">
        <v>837</v>
      </c>
      <c r="C8" s="282">
        <v>134337</v>
      </c>
      <c r="D8" s="282">
        <v>133371</v>
      </c>
      <c r="E8" s="282">
        <v>133371</v>
      </c>
      <c r="F8" s="284" t="s">
        <v>738</v>
      </c>
      <c r="G8" s="282">
        <v>30580</v>
      </c>
      <c r="H8" s="282">
        <v>36260</v>
      </c>
      <c r="I8" s="65">
        <v>30137</v>
      </c>
    </row>
    <row r="9" spans="1:9" ht="12.75" customHeight="1">
      <c r="A9" s="1100" t="s">
        <v>658</v>
      </c>
      <c r="B9" s="505" t="s">
        <v>949</v>
      </c>
      <c r="C9" s="282"/>
      <c r="D9" s="282">
        <v>6525</v>
      </c>
      <c r="E9" s="282">
        <v>9220</v>
      </c>
      <c r="F9" s="506" t="s">
        <v>841</v>
      </c>
      <c r="G9" s="282">
        <v>2817</v>
      </c>
      <c r="H9" s="282">
        <v>3170</v>
      </c>
      <c r="I9" s="65">
        <v>3541</v>
      </c>
    </row>
    <row r="10" spans="1:9" ht="12.75" customHeight="1">
      <c r="A10" s="1100" t="s">
        <v>659</v>
      </c>
      <c r="B10" s="284" t="s">
        <v>848</v>
      </c>
      <c r="C10" s="282">
        <v>7663</v>
      </c>
      <c r="D10" s="282"/>
      <c r="E10" s="282"/>
      <c r="F10" s="284" t="s">
        <v>934</v>
      </c>
      <c r="G10" s="282"/>
      <c r="H10" s="282"/>
      <c r="I10" s="65"/>
    </row>
    <row r="11" spans="1:9" ht="12.75" customHeight="1">
      <c r="A11" s="1100" t="s">
        <v>660</v>
      </c>
      <c r="B11" s="284" t="s">
        <v>720</v>
      </c>
      <c r="C11" s="282"/>
      <c r="D11" s="282"/>
      <c r="E11" s="283"/>
      <c r="F11" s="284" t="s">
        <v>950</v>
      </c>
      <c r="G11" s="282"/>
      <c r="H11" s="282">
        <v>16288</v>
      </c>
      <c r="I11" s="65">
        <v>17978</v>
      </c>
    </row>
    <row r="12" spans="1:9" ht="12.75" customHeight="1">
      <c r="A12" s="1100" t="s">
        <v>661</v>
      </c>
      <c r="B12" s="284" t="s">
        <v>745</v>
      </c>
      <c r="C12" s="282"/>
      <c r="D12" s="282"/>
      <c r="E12" s="282"/>
      <c r="F12" s="284" t="s">
        <v>1005</v>
      </c>
      <c r="G12" s="282"/>
      <c r="H12" s="282"/>
      <c r="I12" s="65"/>
    </row>
    <row r="13" spans="1:9" ht="12.75" customHeight="1">
      <c r="A13" s="1100" t="s">
        <v>662</v>
      </c>
      <c r="B13" s="284" t="s">
        <v>746</v>
      </c>
      <c r="C13" s="282"/>
      <c r="D13" s="282"/>
      <c r="E13" s="282"/>
      <c r="F13" s="284" t="s">
        <v>951</v>
      </c>
      <c r="G13" s="282">
        <v>48195</v>
      </c>
      <c r="H13" s="282">
        <v>48925</v>
      </c>
      <c r="I13" s="65">
        <v>31954</v>
      </c>
    </row>
    <row r="14" spans="1:9" ht="12.75" customHeight="1">
      <c r="A14" s="1100" t="s">
        <v>663</v>
      </c>
      <c r="B14" s="1101"/>
      <c r="C14" s="282"/>
      <c r="D14" s="282"/>
      <c r="E14" s="283"/>
      <c r="F14" s="284" t="s">
        <v>689</v>
      </c>
      <c r="G14" s="282"/>
      <c r="H14" s="282"/>
      <c r="I14" s="65"/>
    </row>
    <row r="15" spans="1:9" ht="12.75" customHeight="1">
      <c r="A15" s="1100" t="s">
        <v>664</v>
      </c>
      <c r="B15" s="284"/>
      <c r="C15" s="282"/>
      <c r="D15" s="282"/>
      <c r="E15" s="282"/>
      <c r="F15" s="284" t="s">
        <v>939</v>
      </c>
      <c r="G15" s="282"/>
      <c r="H15" s="282"/>
      <c r="I15" s="65"/>
    </row>
    <row r="16" spans="1:9" ht="12.75" customHeight="1">
      <c r="A16" s="1100" t="s">
        <v>665</v>
      </c>
      <c r="B16" s="284"/>
      <c r="C16" s="282"/>
      <c r="D16" s="282"/>
      <c r="E16" s="282"/>
      <c r="F16" s="284" t="s">
        <v>747</v>
      </c>
      <c r="G16" s="282">
        <v>2117</v>
      </c>
      <c r="H16" s="282">
        <v>2800</v>
      </c>
      <c r="I16" s="65">
        <v>1796</v>
      </c>
    </row>
    <row r="17" spans="1:9" ht="12.75" customHeight="1" thickBot="1">
      <c r="A17" s="1100" t="s">
        <v>666</v>
      </c>
      <c r="B17" s="303"/>
      <c r="C17" s="285"/>
      <c r="D17" s="285"/>
      <c r="E17" s="285"/>
      <c r="F17" s="284" t="s">
        <v>690</v>
      </c>
      <c r="G17" s="285"/>
      <c r="H17" s="285"/>
      <c r="I17" s="68"/>
    </row>
    <row r="18" spans="1:9" ht="15.75" customHeight="1" thickBot="1">
      <c r="A18" s="1102" t="s">
        <v>667</v>
      </c>
      <c r="B18" s="1103" t="s">
        <v>748</v>
      </c>
      <c r="C18" s="857">
        <f>SUM(C6:C17)</f>
        <v>192447</v>
      </c>
      <c r="D18" s="857">
        <f>SUM(D6:D17)</f>
        <v>191716</v>
      </c>
      <c r="E18" s="857">
        <f>SUM(E6:E17)</f>
        <v>204132</v>
      </c>
      <c r="F18" s="1104" t="s">
        <v>749</v>
      </c>
      <c r="G18" s="857">
        <f>SUM(G6:G17)</f>
        <v>190165</v>
      </c>
      <c r="H18" s="857">
        <f>SUM(H6:H17)</f>
        <v>207196</v>
      </c>
      <c r="I18" s="852">
        <f>SUM(I6:I17)</f>
        <v>193469</v>
      </c>
    </row>
    <row r="19" spans="1:9" ht="12.75" customHeight="1">
      <c r="A19" s="1105" t="s">
        <v>668</v>
      </c>
      <c r="B19" s="1106" t="s">
        <v>750</v>
      </c>
      <c r="C19" s="1107"/>
      <c r="D19" s="1107"/>
      <c r="E19" s="1107"/>
      <c r="F19" s="507" t="s">
        <v>751</v>
      </c>
      <c r="G19" s="1108"/>
      <c r="H19" s="1108">
        <v>4566</v>
      </c>
      <c r="I19" s="1109">
        <v>4282</v>
      </c>
    </row>
    <row r="20" spans="1:9" ht="12.75" customHeight="1">
      <c r="A20" s="1110" t="s">
        <v>669</v>
      </c>
      <c r="B20" s="1111" t="s">
        <v>752</v>
      </c>
      <c r="C20" s="1112"/>
      <c r="D20" s="1112"/>
      <c r="E20" s="1112"/>
      <c r="F20" s="507" t="s">
        <v>753</v>
      </c>
      <c r="G20" s="1113"/>
      <c r="H20" s="1113"/>
      <c r="I20" s="1114"/>
    </row>
    <row r="21" spans="1:9" ht="12.75" customHeight="1">
      <c r="A21" s="1115" t="s">
        <v>670</v>
      </c>
      <c r="B21" s="507" t="s">
        <v>1052</v>
      </c>
      <c r="C21" s="1113">
        <v>7781</v>
      </c>
      <c r="D21" s="1113">
        <v>17729</v>
      </c>
      <c r="E21" s="1113"/>
      <c r="F21" s="507" t="s">
        <v>754</v>
      </c>
      <c r="G21" s="1113"/>
      <c r="H21" s="1113"/>
      <c r="I21" s="1114"/>
    </row>
    <row r="22" spans="1:9" ht="12.75" customHeight="1">
      <c r="A22" s="1115" t="s">
        <v>671</v>
      </c>
      <c r="B22" s="507" t="s">
        <v>755</v>
      </c>
      <c r="C22" s="1113"/>
      <c r="D22" s="1113"/>
      <c r="E22" s="1113">
        <v>4057</v>
      </c>
      <c r="F22" s="507" t="s">
        <v>756</v>
      </c>
      <c r="G22" s="1113"/>
      <c r="H22" s="1113"/>
      <c r="I22" s="1114"/>
    </row>
    <row r="23" spans="1:9" ht="12.75" customHeight="1">
      <c r="A23" s="1115" t="s">
        <v>672</v>
      </c>
      <c r="B23" s="507" t="s">
        <v>1051</v>
      </c>
      <c r="C23" s="1113"/>
      <c r="D23" s="1113"/>
      <c r="E23" s="1113"/>
      <c r="F23" s="1116" t="s">
        <v>757</v>
      </c>
      <c r="G23" s="1113"/>
      <c r="H23" s="1113"/>
      <c r="I23" s="1114"/>
    </row>
    <row r="24" spans="1:9" ht="12.75" customHeight="1">
      <c r="A24" s="1115" t="s">
        <v>673</v>
      </c>
      <c r="B24" s="507" t="s">
        <v>758</v>
      </c>
      <c r="C24" s="1113"/>
      <c r="D24" s="1113"/>
      <c r="E24" s="1113"/>
      <c r="F24" s="507" t="s">
        <v>759</v>
      </c>
      <c r="G24" s="1113"/>
      <c r="H24" s="1113"/>
      <c r="I24" s="1114"/>
    </row>
    <row r="25" spans="1:9" ht="12.75" customHeight="1">
      <c r="A25" s="1117" t="s">
        <v>674</v>
      </c>
      <c r="B25" s="1116" t="s">
        <v>760</v>
      </c>
      <c r="C25" s="1108"/>
      <c r="D25" s="1108"/>
      <c r="E25" s="1108"/>
      <c r="F25" s="504" t="s">
        <v>761</v>
      </c>
      <c r="G25" s="1108"/>
      <c r="H25" s="1108"/>
      <c r="I25" s="1109"/>
    </row>
    <row r="26" spans="1:9" ht="12.75" customHeight="1">
      <c r="A26" s="1115" t="s">
        <v>675</v>
      </c>
      <c r="B26" s="507" t="s">
        <v>762</v>
      </c>
      <c r="C26" s="1113"/>
      <c r="D26" s="1113"/>
      <c r="E26" s="1113"/>
      <c r="F26" s="284" t="s">
        <v>763</v>
      </c>
      <c r="G26" s="1113"/>
      <c r="H26" s="1113"/>
      <c r="I26" s="1114"/>
    </row>
    <row r="27" spans="1:9" ht="12.75" customHeight="1">
      <c r="A27" s="1099" t="s">
        <v>676</v>
      </c>
      <c r="B27" s="504" t="s">
        <v>764</v>
      </c>
      <c r="C27" s="1118"/>
      <c r="D27" s="1118"/>
      <c r="E27" s="1118"/>
      <c r="F27" s="504" t="s">
        <v>1197</v>
      </c>
      <c r="G27" s="1118">
        <v>100</v>
      </c>
      <c r="H27" s="1118"/>
      <c r="I27" s="1119">
        <v>-3942</v>
      </c>
    </row>
    <row r="28" spans="1:9" ht="12.75" customHeight="1">
      <c r="A28" s="1120" t="s">
        <v>677</v>
      </c>
      <c r="B28" s="303" t="s">
        <v>765</v>
      </c>
      <c r="C28" s="1121"/>
      <c r="D28" s="1121"/>
      <c r="E28" s="1121"/>
      <c r="F28" s="303" t="s">
        <v>793</v>
      </c>
      <c r="G28" s="1121">
        <v>4550</v>
      </c>
      <c r="H28" s="1121"/>
      <c r="I28" s="1122"/>
    </row>
    <row r="29" spans="1:9" ht="12.75" customHeight="1" thickBot="1">
      <c r="A29" s="1123" t="s">
        <v>678</v>
      </c>
      <c r="B29" s="287" t="s">
        <v>766</v>
      </c>
      <c r="C29" s="1124">
        <v>-823</v>
      </c>
      <c r="D29" s="1124"/>
      <c r="E29" s="1125">
        <v>-13032</v>
      </c>
      <c r="F29" s="287" t="s">
        <v>794</v>
      </c>
      <c r="G29" s="1124">
        <v>7781</v>
      </c>
      <c r="H29" s="1124"/>
      <c r="I29" s="1126"/>
    </row>
    <row r="30" spans="1:9" ht="15.75" customHeight="1" thickBot="1">
      <c r="A30" s="1102" t="s">
        <v>679</v>
      </c>
      <c r="B30" s="1103" t="s">
        <v>767</v>
      </c>
      <c r="C30" s="857">
        <f>SUM(C21:C29)</f>
        <v>6958</v>
      </c>
      <c r="D30" s="857">
        <f>SUM(D21:D29)</f>
        <v>17729</v>
      </c>
      <c r="E30" s="857">
        <f>SUM(E21:E29)</f>
        <v>-8975</v>
      </c>
      <c r="F30" s="1103" t="s">
        <v>768</v>
      </c>
      <c r="G30" s="857">
        <f>SUM(G19:G29)</f>
        <v>12431</v>
      </c>
      <c r="H30" s="857">
        <f>SUM(H19:H29)</f>
        <v>4566</v>
      </c>
      <c r="I30" s="852"/>
    </row>
    <row r="31" spans="1:9" ht="18" customHeight="1" thickBot="1">
      <c r="A31" s="1102" t="s">
        <v>680</v>
      </c>
      <c r="B31" s="1127" t="s">
        <v>769</v>
      </c>
      <c r="C31" s="857">
        <f>+C18+C19+C20+C30</f>
        <v>199405</v>
      </c>
      <c r="D31" s="857">
        <f>+D18+D19+D20+D30</f>
        <v>209445</v>
      </c>
      <c r="E31" s="857">
        <f>+E18+E19+E20+E30</f>
        <v>195157</v>
      </c>
      <c r="F31" s="1127" t="s">
        <v>770</v>
      </c>
      <c r="G31" s="857">
        <f>+G18+G30</f>
        <v>202596</v>
      </c>
      <c r="H31" s="857">
        <f>+H18+H30</f>
        <v>211762</v>
      </c>
      <c r="I31" s="852">
        <f>+I18+I30</f>
        <v>193469</v>
      </c>
    </row>
    <row r="32" spans="1:10" ht="18" customHeight="1" thickBot="1">
      <c r="A32" s="1102" t="s">
        <v>681</v>
      </c>
      <c r="B32" s="215" t="s">
        <v>771</v>
      </c>
      <c r="C32" s="486" t="str">
        <f>IF(((G18-C18)&gt;0),G18-C18,"----")</f>
        <v>----</v>
      </c>
      <c r="D32" s="486">
        <f>IF(((H18-D18)&gt;0),H18-D18,"----")</f>
        <v>15480</v>
      </c>
      <c r="E32" s="486" t="str">
        <f>IF(((I18-E18)&gt;0),I18-E18,"----")</f>
        <v>----</v>
      </c>
      <c r="F32" s="1128" t="s">
        <v>772</v>
      </c>
      <c r="G32" s="486">
        <f>IF(((C18-G18)&gt;0),C18-G18,"----")</f>
        <v>2282</v>
      </c>
      <c r="H32" s="486" t="str">
        <f>IF(((D18-H18)&gt;0),D18-H18,"----")</f>
        <v>----</v>
      </c>
      <c r="I32" s="1129">
        <f>IF(((E18-I18)&gt;0),E18-I18,"----")</f>
        <v>10663</v>
      </c>
      <c r="J32" s="1130"/>
    </row>
    <row r="35" ht="15.75">
      <c r="B35" s="1131"/>
    </row>
  </sheetData>
  <mergeCells count="1">
    <mergeCell ref="A3:A4"/>
  </mergeCells>
  <printOptions/>
  <pageMargins left="0.75" right="0.75" top="1" bottom="1" header="0.5" footer="0.5"/>
  <pageSetup horizontalDpi="600" verticalDpi="600" orientation="landscape" paperSize="9" scale="93" r:id="rId1"/>
  <headerFooter alignWithMargins="0">
    <oddHeader>&amp;R&amp;8 2/a.sz.melléklet
Domaháza K.Önk.Képviselő-Testülete
9/2011.(IV.28.)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H7" sqref="H7"/>
    </sheetView>
  </sheetViews>
  <sheetFormatPr defaultColWidth="9.00390625" defaultRowHeight="12.75"/>
  <cols>
    <col min="1" max="1" width="11.875" style="4" customWidth="1"/>
    <col min="2" max="2" width="8.625" style="5" customWidth="1"/>
    <col min="3" max="3" width="39.875" style="5" customWidth="1"/>
    <col min="4" max="6" width="12.875" style="563" customWidth="1"/>
    <col min="7" max="16384" width="9.375" style="5" customWidth="1"/>
  </cols>
  <sheetData>
    <row r="1" spans="1:6" s="3" customFormat="1" ht="21" customHeight="1" thickBot="1">
      <c r="A1" s="2"/>
      <c r="C1" s="81"/>
      <c r="D1" s="1239" t="s">
        <v>1098</v>
      </c>
      <c r="E1" s="1239"/>
      <c r="F1" s="1239"/>
    </row>
    <row r="2" spans="1:6" s="358" customFormat="1" ht="15.75">
      <c r="A2" s="57" t="s">
        <v>693</v>
      </c>
      <c r="B2" s="58"/>
      <c r="C2" s="1250" t="s">
        <v>316</v>
      </c>
      <c r="D2" s="1251"/>
      <c r="E2" s="1252"/>
      <c r="F2" s="567" t="s">
        <v>694</v>
      </c>
    </row>
    <row r="3" spans="1:6" s="358" customFormat="1" ht="16.5" thickBot="1">
      <c r="A3" s="59" t="s">
        <v>695</v>
      </c>
      <c r="B3" s="60"/>
      <c r="C3" s="1253" t="s">
        <v>1095</v>
      </c>
      <c r="D3" s="1254"/>
      <c r="E3" s="1255"/>
      <c r="F3" s="568" t="s">
        <v>1096</v>
      </c>
    </row>
    <row r="4" spans="1:6" s="359" customFormat="1" ht="21" customHeight="1" thickBot="1">
      <c r="A4" s="61"/>
      <c r="B4" s="61"/>
      <c r="C4" s="61"/>
      <c r="D4" s="61"/>
      <c r="E4" s="61"/>
      <c r="F4" s="6" t="s">
        <v>698</v>
      </c>
    </row>
    <row r="5" spans="1:6" ht="36">
      <c r="A5" s="53" t="s">
        <v>699</v>
      </c>
      <c r="B5" s="54" t="s">
        <v>700</v>
      </c>
      <c r="C5" s="1193" t="s">
        <v>702</v>
      </c>
      <c r="D5" s="95" t="s">
        <v>1002</v>
      </c>
      <c r="E5" s="95" t="s">
        <v>1003</v>
      </c>
      <c r="F5" s="1240" t="s">
        <v>1001</v>
      </c>
    </row>
    <row r="6" spans="1:6" ht="13.5" thickBot="1">
      <c r="A6" s="55" t="s">
        <v>703</v>
      </c>
      <c r="B6" s="56"/>
      <c r="C6" s="1194"/>
      <c r="D6" s="1248" t="s">
        <v>1004</v>
      </c>
      <c r="E6" s="1249"/>
      <c r="F6" s="1241"/>
    </row>
    <row r="7" spans="1:6" s="311" customFormat="1" ht="12" customHeight="1" thickBot="1">
      <c r="A7" s="152">
        <v>1</v>
      </c>
      <c r="B7" s="85">
        <v>2</v>
      </c>
      <c r="C7" s="85">
        <v>3</v>
      </c>
      <c r="D7" s="153">
        <v>4</v>
      </c>
      <c r="E7" s="153">
        <v>5</v>
      </c>
      <c r="F7" s="154">
        <v>6</v>
      </c>
    </row>
    <row r="8" spans="1:6" s="366" customFormat="1" ht="15.75" customHeight="1" thickBot="1">
      <c r="A8" s="82"/>
      <c r="B8" s="83"/>
      <c r="C8" s="177" t="s">
        <v>704</v>
      </c>
      <c r="D8" s="73"/>
      <c r="E8" s="73"/>
      <c r="F8" s="84"/>
    </row>
    <row r="9" spans="1:6" s="365" customFormat="1" ht="12" customHeight="1" thickBot="1">
      <c r="A9" s="62">
        <v>1</v>
      </c>
      <c r="B9" s="63"/>
      <c r="C9" s="191" t="s">
        <v>705</v>
      </c>
      <c r="D9" s="360">
        <f>SUM(D10:D13)</f>
        <v>50</v>
      </c>
      <c r="E9" s="360">
        <f>SUM(E10:E13)</f>
        <v>50</v>
      </c>
      <c r="F9" s="361">
        <f>SUM(F10:F13)</f>
        <v>57</v>
      </c>
    </row>
    <row r="10" spans="1:6" ht="12" customHeight="1">
      <c r="A10" s="64"/>
      <c r="B10" s="74">
        <v>1</v>
      </c>
      <c r="C10" s="190" t="s">
        <v>1241</v>
      </c>
      <c r="D10" s="178"/>
      <c r="E10" s="178"/>
      <c r="F10" s="250"/>
    </row>
    <row r="11" spans="1:6" ht="12" customHeight="1">
      <c r="A11" s="64"/>
      <c r="B11" s="74">
        <v>2</v>
      </c>
      <c r="C11" s="190" t="s">
        <v>928</v>
      </c>
      <c r="D11" s="178">
        <v>50</v>
      </c>
      <c r="E11" s="178">
        <v>50</v>
      </c>
      <c r="F11" s="65">
        <v>57</v>
      </c>
    </row>
    <row r="12" spans="1:6" ht="12" customHeight="1">
      <c r="A12" s="64"/>
      <c r="B12" s="74">
        <v>3</v>
      </c>
      <c r="C12" s="190" t="s">
        <v>929</v>
      </c>
      <c r="D12" s="178"/>
      <c r="E12" s="178"/>
      <c r="F12" s="65"/>
    </row>
    <row r="13" spans="1:6" ht="12" customHeight="1" thickBot="1">
      <c r="A13" s="64"/>
      <c r="B13" s="74">
        <v>4</v>
      </c>
      <c r="C13" s="190" t="s">
        <v>930</v>
      </c>
      <c r="D13" s="178"/>
      <c r="E13" s="178"/>
      <c r="F13" s="65"/>
    </row>
    <row r="14" spans="1:6" ht="12" customHeight="1" thickBot="1">
      <c r="A14" s="62">
        <v>4</v>
      </c>
      <c r="B14" s="171"/>
      <c r="C14" s="191" t="s">
        <v>710</v>
      </c>
      <c r="D14" s="234"/>
      <c r="E14" s="234"/>
      <c r="F14" s="235"/>
    </row>
    <row r="15" spans="1:6" s="365" customFormat="1" ht="12" customHeight="1" thickBot="1">
      <c r="A15" s="62">
        <v>5</v>
      </c>
      <c r="B15" s="167"/>
      <c r="C15" s="191" t="s">
        <v>978</v>
      </c>
      <c r="D15" s="360">
        <f>SUM(D16:D20)</f>
        <v>0</v>
      </c>
      <c r="E15" s="360">
        <f>SUM(E16:E20)</f>
        <v>0</v>
      </c>
      <c r="F15" s="364">
        <f>SUM(F16:F20)</f>
        <v>0</v>
      </c>
    </row>
    <row r="16" spans="1:6" ht="12" customHeight="1">
      <c r="A16" s="64"/>
      <c r="B16" s="74">
        <v>1</v>
      </c>
      <c r="C16" s="192" t="s">
        <v>979</v>
      </c>
      <c r="D16" s="178"/>
      <c r="E16" s="178"/>
      <c r="F16" s="65"/>
    </row>
    <row r="17" spans="1:6" ht="12" customHeight="1">
      <c r="A17" s="64"/>
      <c r="B17" s="74">
        <v>2</v>
      </c>
      <c r="C17" s="192" t="s">
        <v>980</v>
      </c>
      <c r="D17" s="178"/>
      <c r="E17" s="178"/>
      <c r="F17" s="65"/>
    </row>
    <row r="18" spans="1:6" ht="12" customHeight="1">
      <c r="A18" s="64"/>
      <c r="B18" s="74">
        <v>3</v>
      </c>
      <c r="C18" s="190" t="s">
        <v>58</v>
      </c>
      <c r="D18" s="178"/>
      <c r="E18" s="178"/>
      <c r="F18" s="65"/>
    </row>
    <row r="19" spans="1:6" ht="12" customHeight="1">
      <c r="A19" s="64"/>
      <c r="B19" s="74">
        <v>4</v>
      </c>
      <c r="C19" s="193" t="s">
        <v>981</v>
      </c>
      <c r="D19" s="178"/>
      <c r="E19" s="178"/>
      <c r="F19" s="65"/>
    </row>
    <row r="20" spans="1:6" ht="12" customHeight="1" thickBot="1">
      <c r="A20" s="67"/>
      <c r="B20" s="169">
        <v>5</v>
      </c>
      <c r="C20" s="194" t="s">
        <v>982</v>
      </c>
      <c r="D20" s="179"/>
      <c r="E20" s="179"/>
      <c r="F20" s="68"/>
    </row>
    <row r="21" spans="1:6" ht="12" customHeight="1" thickBot="1">
      <c r="A21" s="62">
        <v>8</v>
      </c>
      <c r="B21" s="173"/>
      <c r="C21" s="191" t="s">
        <v>721</v>
      </c>
      <c r="D21" s="360">
        <f>D22+D23</f>
        <v>0</v>
      </c>
      <c r="E21" s="360">
        <f>E22+E23</f>
        <v>0</v>
      </c>
      <c r="F21" s="361">
        <f>F22+F23</f>
        <v>0</v>
      </c>
    </row>
    <row r="22" spans="1:6" ht="12" customHeight="1">
      <c r="A22" s="78"/>
      <c r="B22" s="168">
        <v>1</v>
      </c>
      <c r="C22" s="195" t="s">
        <v>827</v>
      </c>
      <c r="D22" s="180"/>
      <c r="E22" s="180"/>
      <c r="F22" s="66"/>
    </row>
    <row r="23" spans="1:6" ht="12" customHeight="1" thickBot="1">
      <c r="A23" s="79"/>
      <c r="B23" s="172">
        <v>2</v>
      </c>
      <c r="C23" s="196" t="s">
        <v>830</v>
      </c>
      <c r="D23" s="181"/>
      <c r="E23" s="181"/>
      <c r="F23" s="80"/>
    </row>
    <row r="24" spans="1:6" ht="12" customHeight="1" thickBot="1">
      <c r="A24" s="86">
        <v>9</v>
      </c>
      <c r="B24" s="174"/>
      <c r="C24" s="197" t="s">
        <v>731</v>
      </c>
      <c r="D24" s="182">
        <v>458</v>
      </c>
      <c r="E24" s="182">
        <v>458</v>
      </c>
      <c r="F24" s="87">
        <v>308</v>
      </c>
    </row>
    <row r="25" spans="1:6" ht="12" customHeight="1" thickBot="1">
      <c r="A25" s="86"/>
      <c r="B25" s="174"/>
      <c r="C25" s="367" t="s">
        <v>1196</v>
      </c>
      <c r="D25" s="500"/>
      <c r="E25" s="500"/>
      <c r="F25" s="87"/>
    </row>
    <row r="26" spans="1:6" s="363" customFormat="1" ht="15" customHeight="1" thickBot="1">
      <c r="A26" s="71"/>
      <c r="B26" s="171"/>
      <c r="C26" s="198" t="s">
        <v>684</v>
      </c>
      <c r="D26" s="368">
        <f>D9+D14+D15+D21+D24+D25</f>
        <v>508</v>
      </c>
      <c r="E26" s="368">
        <f>E9+E14+E15+E21+E24+E25</f>
        <v>508</v>
      </c>
      <c r="F26" s="368">
        <f>F9+F14+F15+F21+F24+F25</f>
        <v>365</v>
      </c>
    </row>
    <row r="27" spans="1:6" s="363" customFormat="1" ht="9.75" customHeight="1" thickBot="1">
      <c r="A27" s="88"/>
      <c r="B27" s="175"/>
      <c r="C27" s="89"/>
      <c r="D27" s="155"/>
      <c r="E27" s="155"/>
      <c r="F27" s="90"/>
    </row>
    <row r="28" spans="1:6" s="366" customFormat="1" ht="15" customHeight="1" thickBot="1">
      <c r="A28" s="82"/>
      <c r="B28" s="176"/>
      <c r="C28" s="177" t="s">
        <v>722</v>
      </c>
      <c r="D28" s="155"/>
      <c r="E28" s="155"/>
      <c r="F28" s="84"/>
    </row>
    <row r="29" spans="1:6" s="365" customFormat="1" ht="12" customHeight="1" thickBot="1">
      <c r="A29" s="62">
        <v>10</v>
      </c>
      <c r="B29" s="167"/>
      <c r="C29" s="191" t="s">
        <v>723</v>
      </c>
      <c r="D29" s="369">
        <f>D30+SUM(D32:D39)+SUM(D41:D42)</f>
        <v>300</v>
      </c>
      <c r="E29" s="369">
        <f>E30+SUM(E32:E39)+SUM(E41:E42)</f>
        <v>300</v>
      </c>
      <c r="F29" s="370">
        <f>F30+SUM(F32:F39)+SUM(F41:F42)</f>
        <v>157</v>
      </c>
    </row>
    <row r="30" spans="1:6" ht="12" customHeight="1">
      <c r="A30" s="64"/>
      <c r="B30" s="74">
        <v>1</v>
      </c>
      <c r="C30" s="199" t="s">
        <v>686</v>
      </c>
      <c r="D30" s="183"/>
      <c r="E30" s="183"/>
      <c r="F30" s="65"/>
    </row>
    <row r="31" spans="1:6" ht="12" customHeight="1">
      <c r="A31" s="64"/>
      <c r="B31" s="74"/>
      <c r="C31" s="200" t="s">
        <v>59</v>
      </c>
      <c r="D31" s="560"/>
      <c r="E31" s="560"/>
      <c r="F31" s="564"/>
    </row>
    <row r="32" spans="1:6" ht="12" customHeight="1">
      <c r="A32" s="64"/>
      <c r="B32" s="74">
        <v>2</v>
      </c>
      <c r="C32" s="201" t="s">
        <v>687</v>
      </c>
      <c r="D32" s="185"/>
      <c r="E32" s="185"/>
      <c r="F32" s="65"/>
    </row>
    <row r="33" spans="1:6" ht="12" customHeight="1">
      <c r="A33" s="67"/>
      <c r="B33" s="169">
        <v>3</v>
      </c>
      <c r="C33" s="201" t="s">
        <v>688</v>
      </c>
      <c r="D33" s="186">
        <v>300</v>
      </c>
      <c r="E33" s="186">
        <v>300</v>
      </c>
      <c r="F33" s="68">
        <v>154</v>
      </c>
    </row>
    <row r="34" spans="1:6" ht="12" customHeight="1">
      <c r="A34" s="67"/>
      <c r="B34" s="169">
        <v>4</v>
      </c>
      <c r="C34" s="202" t="s">
        <v>841</v>
      </c>
      <c r="D34" s="187"/>
      <c r="E34" s="187"/>
      <c r="F34" s="68">
        <v>3</v>
      </c>
    </row>
    <row r="35" spans="1:6" ht="12" customHeight="1">
      <c r="A35" s="67"/>
      <c r="B35" s="169">
        <v>5</v>
      </c>
      <c r="C35" s="203" t="s">
        <v>988</v>
      </c>
      <c r="D35" s="187"/>
      <c r="E35" s="187"/>
      <c r="F35" s="68"/>
    </row>
    <row r="36" spans="1:6" ht="12" customHeight="1">
      <c r="A36" s="67"/>
      <c r="B36" s="169">
        <v>6</v>
      </c>
      <c r="C36" s="201" t="s">
        <v>916</v>
      </c>
      <c r="D36" s="186"/>
      <c r="E36" s="186"/>
      <c r="F36" s="68"/>
    </row>
    <row r="37" spans="1:6" ht="12" customHeight="1">
      <c r="A37" s="67"/>
      <c r="B37" s="169">
        <v>7</v>
      </c>
      <c r="C37" s="204" t="s">
        <v>948</v>
      </c>
      <c r="D37" s="188"/>
      <c r="E37" s="188"/>
      <c r="F37" s="68"/>
    </row>
    <row r="38" spans="1:6" s="365" customFormat="1" ht="12" customHeight="1">
      <c r="A38" s="64"/>
      <c r="B38" s="74">
        <v>8</v>
      </c>
      <c r="C38" s="201" t="s">
        <v>836</v>
      </c>
      <c r="D38" s="185"/>
      <c r="E38" s="185"/>
      <c r="F38" s="65"/>
    </row>
    <row r="39" spans="1:6" s="365" customFormat="1" ht="12" customHeight="1">
      <c r="A39" s="69"/>
      <c r="B39" s="170">
        <v>9</v>
      </c>
      <c r="C39" s="201" t="s">
        <v>689</v>
      </c>
      <c r="D39" s="183"/>
      <c r="E39" s="183"/>
      <c r="F39" s="70"/>
    </row>
    <row r="40" spans="1:6" s="365" customFormat="1" ht="12" customHeight="1">
      <c r="A40" s="69"/>
      <c r="B40" s="170"/>
      <c r="C40" s="205" t="s">
        <v>1087</v>
      </c>
      <c r="D40" s="561"/>
      <c r="E40" s="561"/>
      <c r="F40" s="565"/>
    </row>
    <row r="41" spans="1:6" ht="12" customHeight="1">
      <c r="A41" s="69"/>
      <c r="B41" s="170">
        <v>10</v>
      </c>
      <c r="C41" s="206" t="s">
        <v>939</v>
      </c>
      <c r="D41" s="187"/>
      <c r="E41" s="187"/>
      <c r="F41" s="70"/>
    </row>
    <row r="42" spans="1:6" ht="12" customHeight="1" thickBot="1">
      <c r="A42" s="64"/>
      <c r="B42" s="74">
        <v>11</v>
      </c>
      <c r="C42" s="207" t="s">
        <v>944</v>
      </c>
      <c r="D42" s="186"/>
      <c r="E42" s="186"/>
      <c r="F42" s="65"/>
    </row>
    <row r="43" spans="1:6" s="365" customFormat="1" ht="12" customHeight="1" thickBot="1">
      <c r="A43" s="62">
        <v>11</v>
      </c>
      <c r="B43" s="167"/>
      <c r="C43" s="191" t="s">
        <v>724</v>
      </c>
      <c r="D43" s="360">
        <f>SUM(D44:D47)</f>
        <v>208</v>
      </c>
      <c r="E43" s="360">
        <f>SUM(E44:E47)</f>
        <v>208</v>
      </c>
      <c r="F43" s="364">
        <f>SUM(F44:F47)</f>
        <v>208</v>
      </c>
    </row>
    <row r="44" spans="1:6" ht="12" customHeight="1">
      <c r="A44" s="64"/>
      <c r="B44" s="74">
        <v>1</v>
      </c>
      <c r="C44" s="190" t="s">
        <v>834</v>
      </c>
      <c r="D44" s="178"/>
      <c r="E44" s="178"/>
      <c r="F44" s="65"/>
    </row>
    <row r="45" spans="1:6" ht="12" customHeight="1">
      <c r="A45" s="64"/>
      <c r="B45" s="74">
        <v>2</v>
      </c>
      <c r="C45" s="190" t="s">
        <v>844</v>
      </c>
      <c r="D45" s="178"/>
      <c r="E45" s="178"/>
      <c r="F45" s="65"/>
    </row>
    <row r="46" spans="1:6" ht="12" customHeight="1">
      <c r="A46" s="64"/>
      <c r="B46" s="74">
        <v>3</v>
      </c>
      <c r="C46" s="190" t="s">
        <v>989</v>
      </c>
      <c r="D46" s="178"/>
      <c r="E46" s="178"/>
      <c r="F46" s="65"/>
    </row>
    <row r="47" spans="1:6" ht="12" customHeight="1" thickBot="1">
      <c r="A47" s="67"/>
      <c r="B47" s="169">
        <v>4</v>
      </c>
      <c r="C47" s="194" t="s">
        <v>725</v>
      </c>
      <c r="D47" s="179">
        <v>208</v>
      </c>
      <c r="E47" s="179">
        <v>208</v>
      </c>
      <c r="F47" s="68">
        <v>208</v>
      </c>
    </row>
    <row r="48" spans="1:6" ht="12" customHeight="1" thickBot="1">
      <c r="A48" s="71"/>
      <c r="B48" s="171"/>
      <c r="C48" s="367" t="s">
        <v>1197</v>
      </c>
      <c r="D48" s="520"/>
      <c r="E48" s="520"/>
      <c r="F48" s="235"/>
    </row>
    <row r="49" spans="1:6" ht="15" customHeight="1" thickBot="1">
      <c r="A49" s="71"/>
      <c r="B49" s="72"/>
      <c r="C49" s="198" t="s">
        <v>729</v>
      </c>
      <c r="D49" s="368">
        <f>D29+D43+D48</f>
        <v>508</v>
      </c>
      <c r="E49" s="368">
        <f>E29+E43+E48</f>
        <v>508</v>
      </c>
      <c r="F49" s="290">
        <f>F29+F43+F48</f>
        <v>365</v>
      </c>
    </row>
    <row r="50" spans="4:5" ht="9.75" customHeight="1" thickBot="1">
      <c r="D50" s="562"/>
      <c r="E50" s="562"/>
    </row>
    <row r="51" spans="1:6" ht="15" customHeight="1" thickBot="1">
      <c r="A51" s="75" t="s">
        <v>730</v>
      </c>
      <c r="B51" s="76"/>
      <c r="C51" s="77"/>
      <c r="D51" s="521"/>
      <c r="E51" s="522"/>
      <c r="F51" s="523"/>
    </row>
  </sheetData>
  <sheetProtection/>
  <mergeCells count="6">
    <mergeCell ref="D1:F1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&amp;RDomaháza Községi Önk.Képviselő-Testülete 9/2011(IV.28.)</oddHeader>
  </headerFooter>
  <rowBreaks count="1" manualBreakCount="1">
    <brk id="202" max="6553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H16" sqref="H16"/>
    </sheetView>
  </sheetViews>
  <sheetFormatPr defaultColWidth="9.00390625" defaultRowHeight="12.75"/>
  <cols>
    <col min="1" max="1" width="11.875" style="4" customWidth="1"/>
    <col min="2" max="2" width="8.625" style="5" customWidth="1"/>
    <col min="3" max="3" width="39.875" style="5" customWidth="1"/>
    <col min="4" max="5" width="12.875" style="563" customWidth="1"/>
    <col min="6" max="6" width="12.875" style="543" customWidth="1"/>
    <col min="7" max="16384" width="9.375" style="5" customWidth="1"/>
  </cols>
  <sheetData>
    <row r="1" spans="1:6" s="3" customFormat="1" ht="21" customHeight="1" thickBot="1">
      <c r="A1" s="2"/>
      <c r="C1" s="81"/>
      <c r="D1" s="1239" t="s">
        <v>1099</v>
      </c>
      <c r="E1" s="1239"/>
      <c r="F1" s="1239"/>
    </row>
    <row r="2" spans="1:6" s="358" customFormat="1" ht="15.75">
      <c r="A2" s="57" t="s">
        <v>693</v>
      </c>
      <c r="B2" s="58"/>
      <c r="C2" s="1256" t="s">
        <v>1102</v>
      </c>
      <c r="D2" s="1257"/>
      <c r="E2" s="1258"/>
      <c r="F2" s="511" t="s">
        <v>732</v>
      </c>
    </row>
    <row r="3" spans="1:6" s="358" customFormat="1" ht="16.5" thickBot="1">
      <c r="A3" s="59" t="s">
        <v>695</v>
      </c>
      <c r="B3" s="60"/>
      <c r="C3" s="1253" t="s">
        <v>214</v>
      </c>
      <c r="D3" s="1254"/>
      <c r="E3" s="1255"/>
      <c r="F3" s="512" t="s">
        <v>1101</v>
      </c>
    </row>
    <row r="4" spans="1:6" s="359" customFormat="1" ht="21" customHeight="1" thickBot="1">
      <c r="A4" s="61"/>
      <c r="B4" s="61"/>
      <c r="C4" s="61"/>
      <c r="D4" s="61"/>
      <c r="E4" s="61"/>
      <c r="F4" s="6" t="s">
        <v>698</v>
      </c>
    </row>
    <row r="5" spans="1:6" ht="36">
      <c r="A5" s="53" t="s">
        <v>699</v>
      </c>
      <c r="B5" s="54" t="s">
        <v>700</v>
      </c>
      <c r="C5" s="1193" t="s">
        <v>702</v>
      </c>
      <c r="D5" s="95" t="s">
        <v>1002</v>
      </c>
      <c r="E5" s="95" t="s">
        <v>1003</v>
      </c>
      <c r="F5" s="1240" t="s">
        <v>1001</v>
      </c>
    </row>
    <row r="6" spans="1:6" ht="13.5" thickBot="1">
      <c r="A6" s="55" t="s">
        <v>703</v>
      </c>
      <c r="B6" s="56"/>
      <c r="C6" s="1194"/>
      <c r="D6" s="1248" t="s">
        <v>1004</v>
      </c>
      <c r="E6" s="1249"/>
      <c r="F6" s="1241"/>
    </row>
    <row r="7" spans="1:6" s="311" customFormat="1" ht="12" customHeight="1" thickBot="1">
      <c r="A7" s="152">
        <v>1</v>
      </c>
      <c r="B7" s="85">
        <v>2</v>
      </c>
      <c r="C7" s="85">
        <v>3</v>
      </c>
      <c r="D7" s="153">
        <v>4</v>
      </c>
      <c r="E7" s="153">
        <v>5</v>
      </c>
      <c r="F7" s="544">
        <v>6</v>
      </c>
    </row>
    <row r="8" spans="1:6" s="366" customFormat="1" ht="15.75" customHeight="1" thickBot="1">
      <c r="A8" s="82"/>
      <c r="B8" s="83"/>
      <c r="C8" s="177" t="s">
        <v>704</v>
      </c>
      <c r="D8" s="73"/>
      <c r="E8" s="73"/>
      <c r="F8" s="545"/>
    </row>
    <row r="9" spans="1:6" s="365" customFormat="1" ht="12" customHeight="1" thickBot="1">
      <c r="A9" s="62">
        <v>1</v>
      </c>
      <c r="B9" s="63"/>
      <c r="C9" s="191" t="s">
        <v>705</v>
      </c>
      <c r="D9" s="360">
        <f>SUM(D10:D13)</f>
        <v>11909</v>
      </c>
      <c r="E9" s="360">
        <f>SUM(E10:E13)</f>
        <v>11909</v>
      </c>
      <c r="F9" s="361">
        <f>SUM(F10:F13)</f>
        <v>11924</v>
      </c>
    </row>
    <row r="10" spans="1:6" ht="12" customHeight="1">
      <c r="A10" s="64"/>
      <c r="B10" s="74">
        <v>1</v>
      </c>
      <c r="C10" s="190" t="s">
        <v>1241</v>
      </c>
      <c r="D10" s="178"/>
      <c r="E10" s="178"/>
      <c r="F10" s="250"/>
    </row>
    <row r="11" spans="1:6" ht="12" customHeight="1">
      <c r="A11" s="64"/>
      <c r="B11" s="74">
        <v>2</v>
      </c>
      <c r="C11" s="190" t="s">
        <v>928</v>
      </c>
      <c r="D11" s="178">
        <v>11909</v>
      </c>
      <c r="E11" s="178">
        <v>11909</v>
      </c>
      <c r="F11" s="65">
        <v>11924</v>
      </c>
    </row>
    <row r="12" spans="1:6" ht="12" customHeight="1">
      <c r="A12" s="64"/>
      <c r="B12" s="74">
        <v>3</v>
      </c>
      <c r="C12" s="190" t="s">
        <v>929</v>
      </c>
      <c r="D12" s="178"/>
      <c r="E12" s="178"/>
      <c r="F12" s="65"/>
    </row>
    <row r="13" spans="1:6" ht="12" customHeight="1" thickBot="1">
      <c r="A13" s="64"/>
      <c r="B13" s="74">
        <v>4</v>
      </c>
      <c r="C13" s="190" t="s">
        <v>930</v>
      </c>
      <c r="D13" s="178"/>
      <c r="E13" s="178"/>
      <c r="F13" s="65"/>
    </row>
    <row r="14" spans="1:6" ht="12" customHeight="1" thickBot="1">
      <c r="A14" s="62">
        <v>4</v>
      </c>
      <c r="B14" s="171"/>
      <c r="C14" s="191" t="s">
        <v>710</v>
      </c>
      <c r="D14" s="234"/>
      <c r="E14" s="234"/>
      <c r="F14" s="546"/>
    </row>
    <row r="15" spans="1:6" s="365" customFormat="1" ht="12" customHeight="1" thickBot="1">
      <c r="A15" s="62">
        <v>5</v>
      </c>
      <c r="B15" s="167"/>
      <c r="C15" s="191" t="s">
        <v>978</v>
      </c>
      <c r="D15" s="360">
        <f>SUM(D16:D20)</f>
        <v>0</v>
      </c>
      <c r="E15" s="360">
        <f>SUM(E16:E20)</f>
        <v>0</v>
      </c>
      <c r="F15" s="364">
        <f>SUM(F16:F20)</f>
        <v>7740</v>
      </c>
    </row>
    <row r="16" spans="1:6" ht="12" customHeight="1">
      <c r="A16" s="64"/>
      <c r="B16" s="74">
        <v>1</v>
      </c>
      <c r="C16" s="192" t="s">
        <v>979</v>
      </c>
      <c r="D16" s="178"/>
      <c r="E16" s="178"/>
      <c r="F16" s="65"/>
    </row>
    <row r="17" spans="1:6" ht="12" customHeight="1">
      <c r="A17" s="64"/>
      <c r="B17" s="74">
        <v>2</v>
      </c>
      <c r="C17" s="192" t="s">
        <v>980</v>
      </c>
      <c r="D17" s="178"/>
      <c r="E17" s="178"/>
      <c r="F17" s="65"/>
    </row>
    <row r="18" spans="1:6" ht="12" customHeight="1">
      <c r="A18" s="64"/>
      <c r="B18" s="74">
        <v>3</v>
      </c>
      <c r="C18" s="190" t="s">
        <v>58</v>
      </c>
      <c r="D18" s="178"/>
      <c r="E18" s="178"/>
      <c r="F18" s="65"/>
    </row>
    <row r="19" spans="1:6" ht="12" customHeight="1">
      <c r="A19" s="64"/>
      <c r="B19" s="74">
        <v>4</v>
      </c>
      <c r="C19" s="193" t="s">
        <v>981</v>
      </c>
      <c r="D19" s="178"/>
      <c r="E19" s="178"/>
      <c r="F19" s="65">
        <v>7740</v>
      </c>
    </row>
    <row r="20" spans="1:6" ht="12" customHeight="1" thickBot="1">
      <c r="A20" s="67"/>
      <c r="B20" s="169">
        <v>5</v>
      </c>
      <c r="C20" s="194" t="s">
        <v>982</v>
      </c>
      <c r="D20" s="179"/>
      <c r="E20" s="179"/>
      <c r="F20" s="68"/>
    </row>
    <row r="21" spans="1:6" ht="12" customHeight="1" thickBot="1">
      <c r="A21" s="62">
        <v>8</v>
      </c>
      <c r="B21" s="173"/>
      <c r="C21" s="191" t="s">
        <v>721</v>
      </c>
      <c r="D21" s="360">
        <f>D22+D23</f>
        <v>0</v>
      </c>
      <c r="E21" s="360">
        <f>E22+E23</f>
        <v>0</v>
      </c>
      <c r="F21" s="361">
        <f>F22+F23</f>
        <v>0</v>
      </c>
    </row>
    <row r="22" spans="1:6" ht="12" customHeight="1">
      <c r="A22" s="78"/>
      <c r="B22" s="168">
        <v>1</v>
      </c>
      <c r="C22" s="195" t="s">
        <v>827</v>
      </c>
      <c r="D22" s="180"/>
      <c r="E22" s="180"/>
      <c r="F22" s="66"/>
    </row>
    <row r="23" spans="1:6" ht="12" customHeight="1" thickBot="1">
      <c r="A23" s="79"/>
      <c r="B23" s="172">
        <v>2</v>
      </c>
      <c r="C23" s="196" t="s">
        <v>830</v>
      </c>
      <c r="D23" s="181"/>
      <c r="E23" s="181"/>
      <c r="F23" s="80"/>
    </row>
    <row r="24" spans="1:6" ht="12" customHeight="1" thickBot="1">
      <c r="A24" s="86">
        <v>9</v>
      </c>
      <c r="B24" s="174"/>
      <c r="C24" s="197" t="s">
        <v>731</v>
      </c>
      <c r="D24" s="182">
        <v>4420</v>
      </c>
      <c r="E24" s="182">
        <v>4420</v>
      </c>
      <c r="F24" s="87"/>
    </row>
    <row r="25" spans="1:6" ht="12" customHeight="1" thickBot="1">
      <c r="A25" s="86"/>
      <c r="B25" s="174"/>
      <c r="C25" s="367" t="s">
        <v>1196</v>
      </c>
      <c r="D25" s="500"/>
      <c r="E25" s="500"/>
      <c r="F25" s="87"/>
    </row>
    <row r="26" spans="1:6" s="363" customFormat="1" ht="15" customHeight="1" thickBot="1">
      <c r="A26" s="71"/>
      <c r="B26" s="171"/>
      <c r="C26" s="198" t="s">
        <v>684</v>
      </c>
      <c r="D26" s="368">
        <f>D9+D14+D15+D21+D24+D25</f>
        <v>16329</v>
      </c>
      <c r="E26" s="368">
        <f>E9+E14+E15+E21+E24+E25</f>
        <v>16329</v>
      </c>
      <c r="F26" s="368">
        <f>F9+F14+F15+F21+F24+F25</f>
        <v>19664</v>
      </c>
    </row>
    <row r="27" spans="1:6" s="363" customFormat="1" ht="9.75" customHeight="1" thickBot="1">
      <c r="A27" s="88"/>
      <c r="B27" s="175"/>
      <c r="C27" s="89"/>
      <c r="D27" s="155"/>
      <c r="E27" s="155"/>
      <c r="F27" s="547"/>
    </row>
    <row r="28" spans="1:6" s="366" customFormat="1" ht="15" customHeight="1" thickBot="1">
      <c r="A28" s="82"/>
      <c r="B28" s="176"/>
      <c r="C28" s="177" t="s">
        <v>722</v>
      </c>
      <c r="D28" s="155"/>
      <c r="E28" s="155"/>
      <c r="F28" s="545"/>
    </row>
    <row r="29" spans="1:6" s="365" customFormat="1" ht="12" customHeight="1" thickBot="1">
      <c r="A29" s="62">
        <v>10</v>
      </c>
      <c r="B29" s="167"/>
      <c r="C29" s="191" t="s">
        <v>723</v>
      </c>
      <c r="D29" s="369">
        <f>D30+SUM(D32:D39)+SUM(D41:D42)</f>
        <v>15091</v>
      </c>
      <c r="E29" s="369">
        <f>E30+SUM(E32:E39)+SUM(E41:E42)</f>
        <v>15091</v>
      </c>
      <c r="F29" s="370">
        <f>F30+SUM(F32:F39)+SUM(F41:F42)</f>
        <v>15130</v>
      </c>
    </row>
    <row r="30" spans="1:6" ht="12" customHeight="1">
      <c r="A30" s="64"/>
      <c r="B30" s="74">
        <v>1</v>
      </c>
      <c r="C30" s="199" t="s">
        <v>686</v>
      </c>
      <c r="D30" s="183">
        <v>5834</v>
      </c>
      <c r="E30" s="183">
        <v>5834</v>
      </c>
      <c r="F30" s="65">
        <v>6028</v>
      </c>
    </row>
    <row r="31" spans="1:6" ht="12" customHeight="1">
      <c r="A31" s="64"/>
      <c r="B31" s="74"/>
      <c r="C31" s="200" t="s">
        <v>59</v>
      </c>
      <c r="D31" s="560"/>
      <c r="E31" s="560"/>
      <c r="F31" s="564"/>
    </row>
    <row r="32" spans="1:6" ht="12" customHeight="1">
      <c r="A32" s="64"/>
      <c r="B32" s="74">
        <v>2</v>
      </c>
      <c r="C32" s="201" t="s">
        <v>687</v>
      </c>
      <c r="D32" s="185">
        <v>1575</v>
      </c>
      <c r="E32" s="185">
        <v>1575</v>
      </c>
      <c r="F32" s="65">
        <v>1688</v>
      </c>
    </row>
    <row r="33" spans="1:6" ht="12" customHeight="1">
      <c r="A33" s="67"/>
      <c r="B33" s="169">
        <v>3</v>
      </c>
      <c r="C33" s="201" t="s">
        <v>688</v>
      </c>
      <c r="D33" s="186">
        <v>7512</v>
      </c>
      <c r="E33" s="186">
        <v>7512</v>
      </c>
      <c r="F33" s="68">
        <v>6912</v>
      </c>
    </row>
    <row r="34" spans="1:6" ht="12" customHeight="1">
      <c r="A34" s="67"/>
      <c r="B34" s="169">
        <v>4</v>
      </c>
      <c r="C34" s="202" t="s">
        <v>841</v>
      </c>
      <c r="D34" s="187">
        <v>170</v>
      </c>
      <c r="E34" s="187">
        <v>170</v>
      </c>
      <c r="F34" s="68">
        <v>502</v>
      </c>
    </row>
    <row r="35" spans="1:6" ht="12" customHeight="1">
      <c r="A35" s="67"/>
      <c r="B35" s="169">
        <v>5</v>
      </c>
      <c r="C35" s="203" t="s">
        <v>988</v>
      </c>
      <c r="D35" s="187"/>
      <c r="E35" s="187"/>
      <c r="F35" s="68"/>
    </row>
    <row r="36" spans="1:6" ht="12" customHeight="1">
      <c r="A36" s="67"/>
      <c r="B36" s="169">
        <v>6</v>
      </c>
      <c r="C36" s="201" t="s">
        <v>916</v>
      </c>
      <c r="D36" s="186"/>
      <c r="E36" s="186"/>
      <c r="F36" s="68"/>
    </row>
    <row r="37" spans="1:6" ht="12" customHeight="1">
      <c r="A37" s="67"/>
      <c r="B37" s="169">
        <v>7</v>
      </c>
      <c r="C37" s="204" t="s">
        <v>948</v>
      </c>
      <c r="D37" s="188"/>
      <c r="E37" s="188"/>
      <c r="F37" s="68"/>
    </row>
    <row r="38" spans="1:6" s="365" customFormat="1" ht="12" customHeight="1">
      <c r="A38" s="64"/>
      <c r="B38" s="74">
        <v>8</v>
      </c>
      <c r="C38" s="201" t="s">
        <v>836</v>
      </c>
      <c r="D38" s="185"/>
      <c r="E38" s="185"/>
      <c r="F38" s="65"/>
    </row>
    <row r="39" spans="1:6" s="365" customFormat="1" ht="12" customHeight="1">
      <c r="A39" s="69"/>
      <c r="B39" s="170">
        <v>9</v>
      </c>
      <c r="C39" s="201" t="s">
        <v>689</v>
      </c>
      <c r="D39" s="183"/>
      <c r="E39" s="183"/>
      <c r="F39" s="70"/>
    </row>
    <row r="40" spans="1:6" s="365" customFormat="1" ht="12" customHeight="1">
      <c r="A40" s="69"/>
      <c r="B40" s="170"/>
      <c r="C40" s="205" t="s">
        <v>1087</v>
      </c>
      <c r="D40" s="561"/>
      <c r="E40" s="561"/>
      <c r="F40" s="565"/>
    </row>
    <row r="41" spans="1:6" ht="12" customHeight="1">
      <c r="A41" s="69"/>
      <c r="B41" s="170">
        <v>10</v>
      </c>
      <c r="C41" s="206" t="s">
        <v>939</v>
      </c>
      <c r="D41" s="187"/>
      <c r="E41" s="187"/>
      <c r="F41" s="70"/>
    </row>
    <row r="42" spans="1:6" ht="12" customHeight="1" thickBot="1">
      <c r="A42" s="64"/>
      <c r="B42" s="74">
        <v>11</v>
      </c>
      <c r="C42" s="207" t="s">
        <v>944</v>
      </c>
      <c r="D42" s="186"/>
      <c r="E42" s="186"/>
      <c r="F42" s="65"/>
    </row>
    <row r="43" spans="1:6" s="365" customFormat="1" ht="12" customHeight="1" thickBot="1">
      <c r="A43" s="62">
        <v>11</v>
      </c>
      <c r="B43" s="167"/>
      <c r="C43" s="191" t="s">
        <v>724</v>
      </c>
      <c r="D43" s="360">
        <f>SUM(D44:D47)</f>
        <v>1238</v>
      </c>
      <c r="E43" s="360">
        <f>SUM(E44:E47)</f>
        <v>1238</v>
      </c>
      <c r="F43" s="364">
        <f>SUM(F44:F47)</f>
        <v>1238</v>
      </c>
    </row>
    <row r="44" spans="1:6" ht="12" customHeight="1">
      <c r="A44" s="64"/>
      <c r="B44" s="74">
        <v>1</v>
      </c>
      <c r="C44" s="190" t="s">
        <v>834</v>
      </c>
      <c r="D44" s="178"/>
      <c r="E44" s="178"/>
      <c r="F44" s="65"/>
    </row>
    <row r="45" spans="1:6" ht="12" customHeight="1">
      <c r="A45" s="64"/>
      <c r="B45" s="74">
        <v>2</v>
      </c>
      <c r="C45" s="190" t="s">
        <v>844</v>
      </c>
      <c r="D45" s="178">
        <v>250</v>
      </c>
      <c r="E45" s="178">
        <v>250</v>
      </c>
      <c r="F45" s="65">
        <v>250</v>
      </c>
    </row>
    <row r="46" spans="1:6" ht="12" customHeight="1">
      <c r="A46" s="64"/>
      <c r="B46" s="74">
        <v>3</v>
      </c>
      <c r="C46" s="190" t="s">
        <v>989</v>
      </c>
      <c r="D46" s="178"/>
      <c r="E46" s="178"/>
      <c r="F46" s="65"/>
    </row>
    <row r="47" spans="1:6" ht="12" customHeight="1" thickBot="1">
      <c r="A47" s="67"/>
      <c r="B47" s="169">
        <v>4</v>
      </c>
      <c r="C47" s="194" t="s">
        <v>725</v>
      </c>
      <c r="D47" s="179">
        <v>988</v>
      </c>
      <c r="E47" s="179">
        <v>988</v>
      </c>
      <c r="F47" s="68">
        <v>988</v>
      </c>
    </row>
    <row r="48" spans="1:6" ht="12" customHeight="1" thickBot="1">
      <c r="A48" s="71"/>
      <c r="B48" s="171"/>
      <c r="C48" s="367" t="s">
        <v>1197</v>
      </c>
      <c r="D48" s="520"/>
      <c r="E48" s="520"/>
      <c r="F48" s="235"/>
    </row>
    <row r="49" spans="1:6" ht="15" customHeight="1" thickBot="1">
      <c r="A49" s="71"/>
      <c r="B49" s="72"/>
      <c r="C49" s="198" t="s">
        <v>729</v>
      </c>
      <c r="D49" s="368">
        <f>D29+D43+D48</f>
        <v>16329</v>
      </c>
      <c r="E49" s="368">
        <f>E29+E43+E48</f>
        <v>16329</v>
      </c>
      <c r="F49" s="290">
        <f>F29+F43+F48</f>
        <v>16368</v>
      </c>
    </row>
    <row r="50" spans="4:6" ht="9.75" customHeight="1" thickBot="1">
      <c r="D50" s="562"/>
      <c r="E50" s="562"/>
      <c r="F50" s="563"/>
    </row>
    <row r="51" spans="1:6" ht="15" customHeight="1" thickBot="1">
      <c r="A51" s="75" t="s">
        <v>730</v>
      </c>
      <c r="B51" s="76"/>
      <c r="C51" s="77"/>
      <c r="D51" s="521">
        <v>4</v>
      </c>
      <c r="E51" s="522">
        <v>4</v>
      </c>
      <c r="F51" s="523">
        <v>4</v>
      </c>
    </row>
  </sheetData>
  <sheetProtection/>
  <mergeCells count="6">
    <mergeCell ref="D1:F1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&amp;RDomaháza Községi Önk Képviselő-Testülete 9/2011(IV.28)</oddHeader>
  </headerFooter>
  <rowBreaks count="1" manualBreakCount="1">
    <brk id="202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1">
      <selection activeCell="I36" sqref="I36"/>
    </sheetView>
  </sheetViews>
  <sheetFormatPr defaultColWidth="9.00390625" defaultRowHeight="12.75"/>
  <cols>
    <col min="1" max="1" width="11.875" style="4" customWidth="1"/>
    <col min="2" max="2" width="8.625" style="5" customWidth="1"/>
    <col min="3" max="3" width="39.875" style="5" customWidth="1"/>
    <col min="4" max="5" width="12.875" style="563" customWidth="1"/>
    <col min="6" max="6" width="12.875" style="543" customWidth="1"/>
    <col min="7" max="16384" width="9.375" style="5" customWidth="1"/>
  </cols>
  <sheetData>
    <row r="1" spans="1:6" s="3" customFormat="1" ht="21" customHeight="1" thickBot="1">
      <c r="A1" s="2"/>
      <c r="C1" s="81"/>
      <c r="D1" s="1239" t="s">
        <v>1103</v>
      </c>
      <c r="E1" s="1239"/>
      <c r="F1" s="1239"/>
    </row>
    <row r="2" spans="1:6" s="358" customFormat="1" ht="15.75">
      <c r="A2" s="57" t="s">
        <v>693</v>
      </c>
      <c r="B2" s="58"/>
      <c r="C2" s="1256" t="s">
        <v>1102</v>
      </c>
      <c r="D2" s="1257"/>
      <c r="E2" s="1258"/>
      <c r="F2" s="511" t="s">
        <v>1104</v>
      </c>
    </row>
    <row r="3" spans="1:6" s="358" customFormat="1" ht="16.5" thickBot="1">
      <c r="A3" s="59" t="s">
        <v>695</v>
      </c>
      <c r="B3" s="60"/>
      <c r="C3" s="1253" t="s">
        <v>215</v>
      </c>
      <c r="D3" s="1254"/>
      <c r="E3" s="1255"/>
      <c r="F3" s="512" t="s">
        <v>1101</v>
      </c>
    </row>
    <row r="4" spans="1:6" s="359" customFormat="1" ht="21" customHeight="1" thickBot="1">
      <c r="A4" s="61"/>
      <c r="B4" s="61"/>
      <c r="C4" s="61"/>
      <c r="D4" s="61"/>
      <c r="E4" s="61"/>
      <c r="F4" s="6" t="s">
        <v>698</v>
      </c>
    </row>
    <row r="5" spans="1:6" ht="36">
      <c r="A5" s="53" t="s">
        <v>699</v>
      </c>
      <c r="B5" s="54" t="s">
        <v>700</v>
      </c>
      <c r="C5" s="1193" t="s">
        <v>702</v>
      </c>
      <c r="D5" s="95" t="s">
        <v>1002</v>
      </c>
      <c r="E5" s="95" t="s">
        <v>1003</v>
      </c>
      <c r="F5" s="1240" t="s">
        <v>1001</v>
      </c>
    </row>
    <row r="6" spans="1:6" ht="13.5" thickBot="1">
      <c r="A6" s="55" t="s">
        <v>703</v>
      </c>
      <c r="B6" s="56"/>
      <c r="C6" s="1194"/>
      <c r="D6" s="1248" t="s">
        <v>1004</v>
      </c>
      <c r="E6" s="1249"/>
      <c r="F6" s="1241"/>
    </row>
    <row r="7" spans="1:6" s="311" customFormat="1" ht="12" customHeight="1" thickBot="1">
      <c r="A7" s="152">
        <v>1</v>
      </c>
      <c r="B7" s="85">
        <v>2</v>
      </c>
      <c r="C7" s="85">
        <v>3</v>
      </c>
      <c r="D7" s="153">
        <v>4</v>
      </c>
      <c r="E7" s="153">
        <v>5</v>
      </c>
      <c r="F7" s="154">
        <v>6</v>
      </c>
    </row>
    <row r="8" spans="1:6" s="366" customFormat="1" ht="15.75" customHeight="1" thickBot="1">
      <c r="A8" s="82"/>
      <c r="B8" s="83"/>
      <c r="C8" s="177" t="s">
        <v>704</v>
      </c>
      <c r="D8" s="73"/>
      <c r="E8" s="73"/>
      <c r="F8" s="84"/>
    </row>
    <row r="9" spans="1:6" s="365" customFormat="1" ht="12" customHeight="1" thickBot="1">
      <c r="A9" s="62">
        <v>1</v>
      </c>
      <c r="B9" s="63"/>
      <c r="C9" s="191" t="s">
        <v>705</v>
      </c>
      <c r="D9" s="360">
        <f>SUM(D10:D13)</f>
        <v>0</v>
      </c>
      <c r="E9" s="360">
        <f>SUM(E10:E13)</f>
        <v>0</v>
      </c>
      <c r="F9" s="361">
        <f>SUM(F10:F13)</f>
        <v>62</v>
      </c>
    </row>
    <row r="10" spans="1:6" ht="12" customHeight="1">
      <c r="A10" s="64"/>
      <c r="B10" s="74">
        <v>1</v>
      </c>
      <c r="C10" s="190" t="s">
        <v>1241</v>
      </c>
      <c r="D10" s="178"/>
      <c r="E10" s="178"/>
      <c r="F10" s="250"/>
    </row>
    <row r="11" spans="1:6" ht="12" customHeight="1">
      <c r="A11" s="64"/>
      <c r="B11" s="74">
        <v>2</v>
      </c>
      <c r="C11" s="190" t="s">
        <v>928</v>
      </c>
      <c r="D11" s="178"/>
      <c r="E11" s="178"/>
      <c r="F11" s="65">
        <v>62</v>
      </c>
    </row>
    <row r="12" spans="1:6" ht="12" customHeight="1">
      <c r="A12" s="64"/>
      <c r="B12" s="74">
        <v>3</v>
      </c>
      <c r="C12" s="190" t="s">
        <v>929</v>
      </c>
      <c r="D12" s="178"/>
      <c r="E12" s="178"/>
      <c r="F12" s="65"/>
    </row>
    <row r="13" spans="1:6" ht="12" customHeight="1" thickBot="1">
      <c r="A13" s="64"/>
      <c r="B13" s="74">
        <v>4</v>
      </c>
      <c r="C13" s="190" t="s">
        <v>930</v>
      </c>
      <c r="D13" s="178"/>
      <c r="E13" s="178"/>
      <c r="F13" s="65"/>
    </row>
    <row r="14" spans="1:6" ht="12" customHeight="1" thickBot="1">
      <c r="A14" s="62">
        <v>4</v>
      </c>
      <c r="B14" s="171"/>
      <c r="C14" s="191" t="s">
        <v>710</v>
      </c>
      <c r="D14" s="234"/>
      <c r="E14" s="234"/>
      <c r="F14" s="235">
        <v>2400</v>
      </c>
    </row>
    <row r="15" spans="1:6" s="365" customFormat="1" ht="12" customHeight="1" thickBot="1">
      <c r="A15" s="62">
        <v>5</v>
      </c>
      <c r="B15" s="167"/>
      <c r="C15" s="191" t="s">
        <v>978</v>
      </c>
      <c r="D15" s="360">
        <f>SUM(D16:D20)</f>
        <v>498</v>
      </c>
      <c r="E15" s="360">
        <f>SUM(E16:E20)</f>
        <v>0</v>
      </c>
      <c r="F15" s="364">
        <f>SUM(F16:F20)</f>
        <v>183</v>
      </c>
    </row>
    <row r="16" spans="1:6" ht="12" customHeight="1">
      <c r="A16" s="64"/>
      <c r="B16" s="74">
        <v>1</v>
      </c>
      <c r="C16" s="192" t="s">
        <v>979</v>
      </c>
      <c r="D16" s="178">
        <v>498</v>
      </c>
      <c r="E16" s="178"/>
      <c r="F16" s="65">
        <v>183</v>
      </c>
    </row>
    <row r="17" spans="1:6" ht="12" customHeight="1">
      <c r="A17" s="64"/>
      <c r="B17" s="74">
        <v>2</v>
      </c>
      <c r="C17" s="192" t="s">
        <v>980</v>
      </c>
      <c r="D17" s="178"/>
      <c r="E17" s="178"/>
      <c r="F17" s="65"/>
    </row>
    <row r="18" spans="1:6" ht="12" customHeight="1">
      <c r="A18" s="64"/>
      <c r="B18" s="74">
        <v>3</v>
      </c>
      <c r="C18" s="190" t="s">
        <v>58</v>
      </c>
      <c r="D18" s="178"/>
      <c r="E18" s="178"/>
      <c r="F18" s="65"/>
    </row>
    <row r="19" spans="1:6" ht="12" customHeight="1">
      <c r="A19" s="64"/>
      <c r="B19" s="74">
        <v>4</v>
      </c>
      <c r="C19" s="193" t="s">
        <v>981</v>
      </c>
      <c r="D19" s="178"/>
      <c r="E19" s="178"/>
      <c r="F19" s="65"/>
    </row>
    <row r="20" spans="1:6" ht="12" customHeight="1" thickBot="1">
      <c r="A20" s="67"/>
      <c r="B20" s="169">
        <v>5</v>
      </c>
      <c r="C20" s="194" t="s">
        <v>982</v>
      </c>
      <c r="D20" s="179"/>
      <c r="E20" s="179"/>
      <c r="F20" s="68"/>
    </row>
    <row r="21" spans="1:6" ht="12" customHeight="1" thickBot="1">
      <c r="A21" s="62">
        <v>8</v>
      </c>
      <c r="B21" s="173"/>
      <c r="C21" s="191" t="s">
        <v>721</v>
      </c>
      <c r="D21" s="360">
        <f>D22+D23</f>
        <v>0</v>
      </c>
      <c r="E21" s="360">
        <f>E22+E23</f>
        <v>0</v>
      </c>
      <c r="F21" s="361">
        <f>F22+F23</f>
        <v>0</v>
      </c>
    </row>
    <row r="22" spans="1:6" ht="12" customHeight="1">
      <c r="A22" s="78"/>
      <c r="B22" s="168">
        <v>1</v>
      </c>
      <c r="C22" s="195" t="s">
        <v>827</v>
      </c>
      <c r="D22" s="180"/>
      <c r="E22" s="180"/>
      <c r="F22" s="66"/>
    </row>
    <row r="23" spans="1:6" ht="12" customHeight="1" thickBot="1">
      <c r="A23" s="79"/>
      <c r="B23" s="172">
        <v>2</v>
      </c>
      <c r="C23" s="196" t="s">
        <v>830</v>
      </c>
      <c r="D23" s="181"/>
      <c r="E23" s="181"/>
      <c r="F23" s="80"/>
    </row>
    <row r="24" spans="1:6" ht="12" customHeight="1" thickBot="1">
      <c r="A24" s="86">
        <v>9</v>
      </c>
      <c r="B24" s="174"/>
      <c r="C24" s="197" t="s">
        <v>731</v>
      </c>
      <c r="D24" s="182">
        <v>2728</v>
      </c>
      <c r="E24" s="182">
        <v>4527</v>
      </c>
      <c r="F24" s="87">
        <v>1428</v>
      </c>
    </row>
    <row r="25" spans="1:6" ht="12" customHeight="1" thickBot="1">
      <c r="A25" s="86"/>
      <c r="B25" s="174"/>
      <c r="C25" s="191" t="s">
        <v>1196</v>
      </c>
      <c r="D25" s="500"/>
      <c r="E25" s="500"/>
      <c r="F25" s="87"/>
    </row>
    <row r="26" spans="1:6" s="363" customFormat="1" ht="15" customHeight="1" thickBot="1">
      <c r="A26" s="71"/>
      <c r="B26" s="171"/>
      <c r="C26" s="198" t="s">
        <v>684</v>
      </c>
      <c r="D26" s="368">
        <f>D9+D14+D15+D21+D24+D25</f>
        <v>3226</v>
      </c>
      <c r="E26" s="368">
        <f>E9+E14+E15+E21+E24+E25</f>
        <v>4527</v>
      </c>
      <c r="F26" s="368">
        <f>F9+F14+F15+F21+F24+F25</f>
        <v>4073</v>
      </c>
    </row>
    <row r="27" spans="1:6" s="363" customFormat="1" ht="9.75" customHeight="1" thickBot="1">
      <c r="A27" s="88"/>
      <c r="B27" s="175"/>
      <c r="C27" s="89"/>
      <c r="D27" s="155"/>
      <c r="E27" s="155"/>
      <c r="F27" s="547"/>
    </row>
    <row r="28" spans="1:6" s="366" customFormat="1" ht="15" customHeight="1" thickBot="1">
      <c r="A28" s="82"/>
      <c r="B28" s="176"/>
      <c r="C28" s="177" t="s">
        <v>722</v>
      </c>
      <c r="D28" s="155"/>
      <c r="E28" s="155"/>
      <c r="F28" s="545"/>
    </row>
    <row r="29" spans="1:6" s="365" customFormat="1" ht="12" customHeight="1" thickBot="1">
      <c r="A29" s="62">
        <v>10</v>
      </c>
      <c r="B29" s="167"/>
      <c r="C29" s="191" t="s">
        <v>723</v>
      </c>
      <c r="D29" s="369">
        <f>D30+SUM(D32:D39)+SUM(D41:D42)</f>
        <v>3226</v>
      </c>
      <c r="E29" s="369">
        <f>E30+SUM(E32:E39)+SUM(E41:E42)</f>
        <v>4527</v>
      </c>
      <c r="F29" s="370">
        <f>F30+SUM(F32:F39)+SUM(F41:F42)</f>
        <v>3073</v>
      </c>
    </row>
    <row r="30" spans="1:6" ht="12" customHeight="1">
      <c r="A30" s="64"/>
      <c r="B30" s="74">
        <v>1</v>
      </c>
      <c r="C30" s="199" t="s">
        <v>686</v>
      </c>
      <c r="D30" s="183">
        <v>784</v>
      </c>
      <c r="E30" s="183">
        <v>1770</v>
      </c>
      <c r="F30" s="65">
        <v>901</v>
      </c>
    </row>
    <row r="31" spans="1:6" ht="12" customHeight="1">
      <c r="A31" s="64"/>
      <c r="B31" s="74"/>
      <c r="C31" s="200" t="s">
        <v>59</v>
      </c>
      <c r="D31" s="560"/>
      <c r="E31" s="560"/>
      <c r="F31" s="564"/>
    </row>
    <row r="32" spans="1:6" ht="12" customHeight="1">
      <c r="A32" s="64"/>
      <c r="B32" s="74">
        <v>2</v>
      </c>
      <c r="C32" s="201" t="s">
        <v>687</v>
      </c>
      <c r="D32" s="185">
        <v>212</v>
      </c>
      <c r="E32" s="185">
        <v>531</v>
      </c>
      <c r="F32" s="65">
        <v>248</v>
      </c>
    </row>
    <row r="33" spans="1:6" ht="12" customHeight="1">
      <c r="A33" s="67"/>
      <c r="B33" s="169">
        <v>3</v>
      </c>
      <c r="C33" s="201" t="s">
        <v>688</v>
      </c>
      <c r="D33" s="186">
        <v>2230</v>
      </c>
      <c r="E33" s="186">
        <v>2226</v>
      </c>
      <c r="F33" s="68">
        <v>1882</v>
      </c>
    </row>
    <row r="34" spans="1:6" ht="12" customHeight="1">
      <c r="A34" s="67"/>
      <c r="B34" s="169">
        <v>4</v>
      </c>
      <c r="C34" s="202" t="s">
        <v>841</v>
      </c>
      <c r="D34" s="187"/>
      <c r="E34" s="187"/>
      <c r="F34" s="68">
        <v>42</v>
      </c>
    </row>
    <row r="35" spans="1:6" ht="12" customHeight="1">
      <c r="A35" s="67"/>
      <c r="B35" s="169">
        <v>5</v>
      </c>
      <c r="C35" s="203" t="s">
        <v>988</v>
      </c>
      <c r="D35" s="187"/>
      <c r="E35" s="187"/>
      <c r="F35" s="68"/>
    </row>
    <row r="36" spans="1:6" ht="12" customHeight="1">
      <c r="A36" s="67"/>
      <c r="B36" s="169">
        <v>6</v>
      </c>
      <c r="C36" s="201" t="s">
        <v>916</v>
      </c>
      <c r="D36" s="186"/>
      <c r="E36" s="186"/>
      <c r="F36" s="68"/>
    </row>
    <row r="37" spans="1:6" ht="12" customHeight="1">
      <c r="A37" s="67"/>
      <c r="B37" s="169">
        <v>7</v>
      </c>
      <c r="C37" s="204" t="s">
        <v>948</v>
      </c>
      <c r="D37" s="188"/>
      <c r="E37" s="188"/>
      <c r="F37" s="68"/>
    </row>
    <row r="38" spans="1:6" s="365" customFormat="1" ht="12" customHeight="1">
      <c r="A38" s="64"/>
      <c r="B38" s="74">
        <v>8</v>
      </c>
      <c r="C38" s="201" t="s">
        <v>836</v>
      </c>
      <c r="D38" s="185"/>
      <c r="E38" s="185"/>
      <c r="F38" s="65"/>
    </row>
    <row r="39" spans="1:6" s="365" customFormat="1" ht="12" customHeight="1">
      <c r="A39" s="69"/>
      <c r="B39" s="170">
        <v>9</v>
      </c>
      <c r="C39" s="201" t="s">
        <v>689</v>
      </c>
      <c r="D39" s="183"/>
      <c r="E39" s="183"/>
      <c r="F39" s="70"/>
    </row>
    <row r="40" spans="1:6" s="365" customFormat="1" ht="12" customHeight="1">
      <c r="A40" s="69"/>
      <c r="B40" s="170"/>
      <c r="C40" s="205" t="s">
        <v>1087</v>
      </c>
      <c r="D40" s="561"/>
      <c r="E40" s="561"/>
      <c r="F40" s="565"/>
    </row>
    <row r="41" spans="1:6" ht="12" customHeight="1">
      <c r="A41" s="69"/>
      <c r="B41" s="170">
        <v>10</v>
      </c>
      <c r="C41" s="206" t="s">
        <v>939</v>
      </c>
      <c r="D41" s="187"/>
      <c r="E41" s="187"/>
      <c r="F41" s="70"/>
    </row>
    <row r="42" spans="1:6" ht="12" customHeight="1" thickBot="1">
      <c r="A42" s="64"/>
      <c r="B42" s="74">
        <v>11</v>
      </c>
      <c r="C42" s="207" t="s">
        <v>944</v>
      </c>
      <c r="D42" s="186"/>
      <c r="E42" s="186"/>
      <c r="F42" s="65"/>
    </row>
    <row r="43" spans="1:6" s="365" customFormat="1" ht="12" customHeight="1" thickBot="1">
      <c r="A43" s="62">
        <v>11</v>
      </c>
      <c r="B43" s="167"/>
      <c r="C43" s="191" t="s">
        <v>724</v>
      </c>
      <c r="D43" s="360">
        <f>SUM(D44:D47)</f>
        <v>0</v>
      </c>
      <c r="E43" s="360">
        <f>SUM(E44:E47)</f>
        <v>0</v>
      </c>
      <c r="F43" s="364">
        <f>SUM(F44:F47)</f>
        <v>1000</v>
      </c>
    </row>
    <row r="44" spans="1:6" ht="12" customHeight="1">
      <c r="A44" s="64"/>
      <c r="B44" s="74">
        <v>1</v>
      </c>
      <c r="C44" s="190" t="s">
        <v>834</v>
      </c>
      <c r="D44" s="178"/>
      <c r="E44" s="178"/>
      <c r="F44" s="65"/>
    </row>
    <row r="45" spans="1:6" ht="12" customHeight="1">
      <c r="A45" s="64"/>
      <c r="B45" s="74">
        <v>2</v>
      </c>
      <c r="C45" s="190" t="s">
        <v>844</v>
      </c>
      <c r="D45" s="178"/>
      <c r="E45" s="178"/>
      <c r="F45" s="65">
        <v>1000</v>
      </c>
    </row>
    <row r="46" spans="1:6" ht="12" customHeight="1">
      <c r="A46" s="64"/>
      <c r="B46" s="74">
        <v>3</v>
      </c>
      <c r="C46" s="190" t="s">
        <v>989</v>
      </c>
      <c r="D46" s="178"/>
      <c r="E46" s="178"/>
      <c r="F46" s="65"/>
    </row>
    <row r="47" spans="1:6" ht="12" customHeight="1" thickBot="1">
      <c r="A47" s="67"/>
      <c r="B47" s="169">
        <v>4</v>
      </c>
      <c r="C47" s="194" t="s">
        <v>725</v>
      </c>
      <c r="D47" s="179"/>
      <c r="E47" s="179"/>
      <c r="F47" s="68"/>
    </row>
    <row r="48" spans="1:6" ht="12" customHeight="1" thickBot="1">
      <c r="A48" s="71"/>
      <c r="B48" s="171"/>
      <c r="C48" s="367" t="s">
        <v>1197</v>
      </c>
      <c r="D48" s="520"/>
      <c r="E48" s="520"/>
      <c r="F48" s="235"/>
    </row>
    <row r="49" spans="1:6" ht="15" customHeight="1" thickBot="1">
      <c r="A49" s="71"/>
      <c r="B49" s="72"/>
      <c r="C49" s="198" t="s">
        <v>729</v>
      </c>
      <c r="D49" s="368">
        <f>D29+D43+D48</f>
        <v>3226</v>
      </c>
      <c r="E49" s="368">
        <f>E29+E43+E48</f>
        <v>4527</v>
      </c>
      <c r="F49" s="290">
        <f>F29+F43+F48</f>
        <v>4073</v>
      </c>
    </row>
    <row r="50" spans="4:6" ht="9.75" customHeight="1" thickBot="1">
      <c r="D50" s="562"/>
      <c r="E50" s="562"/>
      <c r="F50" s="563"/>
    </row>
    <row r="51" spans="1:6" ht="15" customHeight="1" thickBot="1">
      <c r="A51" s="75" t="s">
        <v>730</v>
      </c>
      <c r="B51" s="76"/>
      <c r="C51" s="77"/>
      <c r="D51" s="521">
        <v>1</v>
      </c>
      <c r="E51" s="522">
        <v>1</v>
      </c>
      <c r="F51" s="523">
        <v>1</v>
      </c>
    </row>
    <row r="56" spans="1:6" ht="16.5" hidden="1" thickBot="1">
      <c r="A56" s="2"/>
      <c r="B56" s="3"/>
      <c r="C56" s="81"/>
      <c r="D56" s="1239" t="s">
        <v>1103</v>
      </c>
      <c r="E56" s="1239"/>
      <c r="F56" s="1239"/>
    </row>
    <row r="57" spans="1:6" ht="12.75" hidden="1">
      <c r="A57" s="57" t="s">
        <v>693</v>
      </c>
      <c r="B57" s="58"/>
      <c r="C57" s="1256" t="s">
        <v>1102</v>
      </c>
      <c r="D57" s="1257"/>
      <c r="E57" s="1258"/>
      <c r="F57" s="511" t="s">
        <v>1104</v>
      </c>
    </row>
    <row r="58" spans="1:6" ht="13.5" hidden="1" thickBot="1">
      <c r="A58" s="59" t="s">
        <v>695</v>
      </c>
      <c r="B58" s="60"/>
      <c r="C58" s="541" t="s">
        <v>216</v>
      </c>
      <c r="D58" s="556"/>
      <c r="E58" s="557"/>
      <c r="F58" s="512" t="s">
        <v>1101</v>
      </c>
    </row>
    <row r="59" spans="1:6" ht="14.25" hidden="1" thickBot="1">
      <c r="A59" s="61"/>
      <c r="B59" s="61"/>
      <c r="C59" s="61"/>
      <c r="D59" s="61"/>
      <c r="E59" s="61"/>
      <c r="F59" s="6" t="s">
        <v>698</v>
      </c>
    </row>
    <row r="60" spans="1:6" ht="36" hidden="1">
      <c r="A60" s="53" t="s">
        <v>699</v>
      </c>
      <c r="B60" s="54" t="s">
        <v>700</v>
      </c>
      <c r="C60" s="539" t="s">
        <v>702</v>
      </c>
      <c r="D60" s="95" t="s">
        <v>1002</v>
      </c>
      <c r="E60" s="95" t="s">
        <v>1003</v>
      </c>
      <c r="F60" s="581" t="s">
        <v>1001</v>
      </c>
    </row>
    <row r="61" spans="1:6" ht="13.5" hidden="1" thickBot="1">
      <c r="A61" s="55" t="s">
        <v>703</v>
      </c>
      <c r="B61" s="56"/>
      <c r="C61" s="540"/>
      <c r="D61" s="558" t="s">
        <v>1004</v>
      </c>
      <c r="E61" s="559"/>
      <c r="F61" s="582"/>
    </row>
    <row r="62" spans="1:6" ht="13.5" hidden="1" thickBot="1">
      <c r="A62" s="152">
        <v>1</v>
      </c>
      <c r="B62" s="85">
        <v>2</v>
      </c>
      <c r="C62" s="85">
        <v>3</v>
      </c>
      <c r="D62" s="153">
        <v>4</v>
      </c>
      <c r="E62" s="153">
        <v>5</v>
      </c>
      <c r="F62" s="544">
        <v>6</v>
      </c>
    </row>
    <row r="63" spans="1:6" ht="13.5" hidden="1" thickBot="1">
      <c r="A63" s="82"/>
      <c r="B63" s="83"/>
      <c r="C63" s="177" t="s">
        <v>704</v>
      </c>
      <c r="D63" s="73"/>
      <c r="E63" s="73"/>
      <c r="F63" s="545"/>
    </row>
    <row r="64" spans="1:6" ht="13.5" hidden="1" thickBot="1">
      <c r="A64" s="62">
        <v>1</v>
      </c>
      <c r="B64" s="63"/>
      <c r="C64" s="191" t="s">
        <v>705</v>
      </c>
      <c r="D64" s="360">
        <f>SUM(D65:D68)</f>
        <v>328</v>
      </c>
      <c r="E64" s="360">
        <f>SUM(E65:E68)</f>
        <v>335</v>
      </c>
      <c r="F64" s="361">
        <f>SUM(F65:F68)</f>
        <v>461</v>
      </c>
    </row>
    <row r="65" spans="1:6" ht="12.75" hidden="1">
      <c r="A65" s="64"/>
      <c r="B65" s="74">
        <v>1</v>
      </c>
      <c r="C65" s="190" t="s">
        <v>1241</v>
      </c>
      <c r="D65" s="178"/>
      <c r="E65" s="178"/>
      <c r="F65" s="250"/>
    </row>
    <row r="66" spans="1:6" ht="12.75" hidden="1">
      <c r="A66" s="64"/>
      <c r="B66" s="74">
        <v>2</v>
      </c>
      <c r="C66" s="190" t="s">
        <v>928</v>
      </c>
      <c r="D66" s="178">
        <v>328</v>
      </c>
      <c r="E66" s="178">
        <v>335</v>
      </c>
      <c r="F66" s="65">
        <v>461</v>
      </c>
    </row>
    <row r="67" spans="1:6" ht="22.5" hidden="1">
      <c r="A67" s="64"/>
      <c r="B67" s="74">
        <v>3</v>
      </c>
      <c r="C67" s="190" t="s">
        <v>929</v>
      </c>
      <c r="D67" s="178"/>
      <c r="E67" s="178"/>
      <c r="F67" s="65"/>
    </row>
    <row r="68" spans="1:6" ht="13.5" hidden="1" thickBot="1">
      <c r="A68" s="64"/>
      <c r="B68" s="74">
        <v>4</v>
      </c>
      <c r="C68" s="190" t="s">
        <v>930</v>
      </c>
      <c r="D68" s="178"/>
      <c r="E68" s="178"/>
      <c r="F68" s="65"/>
    </row>
    <row r="69" spans="1:6" ht="13.5" hidden="1" thickBot="1">
      <c r="A69" s="62">
        <v>4</v>
      </c>
      <c r="B69" s="171"/>
      <c r="C69" s="191" t="s">
        <v>710</v>
      </c>
      <c r="D69" s="234"/>
      <c r="E69" s="234"/>
      <c r="F69" s="546"/>
    </row>
    <row r="70" spans="1:6" ht="13.5" hidden="1" thickBot="1">
      <c r="A70" s="62">
        <v>5</v>
      </c>
      <c r="B70" s="167"/>
      <c r="C70" s="191" t="s">
        <v>978</v>
      </c>
      <c r="D70" s="360">
        <f>SUM(D71:D75)</f>
        <v>488</v>
      </c>
      <c r="E70" s="360">
        <f>SUM(E71:E75)</f>
        <v>2124</v>
      </c>
      <c r="F70" s="364">
        <f>SUM(F71:F75)</f>
        <v>577</v>
      </c>
    </row>
    <row r="71" spans="1:6" ht="12.75" hidden="1">
      <c r="A71" s="64"/>
      <c r="B71" s="74">
        <v>1</v>
      </c>
      <c r="C71" s="192" t="s">
        <v>979</v>
      </c>
      <c r="D71" s="178">
        <v>488</v>
      </c>
      <c r="E71" s="178">
        <v>2124</v>
      </c>
      <c r="F71" s="65">
        <v>577</v>
      </c>
    </row>
    <row r="72" spans="1:6" ht="12.75" hidden="1">
      <c r="A72" s="64"/>
      <c r="B72" s="74">
        <v>2</v>
      </c>
      <c r="C72" s="192" t="s">
        <v>980</v>
      </c>
      <c r="D72" s="178"/>
      <c r="E72" s="178"/>
      <c r="F72" s="65"/>
    </row>
    <row r="73" spans="1:6" ht="12.75" hidden="1">
      <c r="A73" s="64"/>
      <c r="B73" s="74">
        <v>3</v>
      </c>
      <c r="C73" s="190" t="s">
        <v>58</v>
      </c>
      <c r="D73" s="178"/>
      <c r="E73" s="178"/>
      <c r="F73" s="65"/>
    </row>
    <row r="74" spans="1:6" ht="12.75" hidden="1">
      <c r="A74" s="64"/>
      <c r="B74" s="74">
        <v>4</v>
      </c>
      <c r="C74" s="193" t="s">
        <v>981</v>
      </c>
      <c r="D74" s="178"/>
      <c r="E74" s="178"/>
      <c r="F74" s="65"/>
    </row>
    <row r="75" spans="1:6" ht="13.5" hidden="1" thickBot="1">
      <c r="A75" s="67"/>
      <c r="B75" s="169">
        <v>5</v>
      </c>
      <c r="C75" s="194" t="s">
        <v>982</v>
      </c>
      <c r="D75" s="179"/>
      <c r="E75" s="179"/>
      <c r="F75" s="68"/>
    </row>
    <row r="76" spans="1:6" ht="13.5" hidden="1" thickBot="1">
      <c r="A76" s="62">
        <v>8</v>
      </c>
      <c r="B76" s="173"/>
      <c r="C76" s="191" t="s">
        <v>721</v>
      </c>
      <c r="D76" s="360">
        <f>D77+D78</f>
        <v>0</v>
      </c>
      <c r="E76" s="360">
        <f>E77+E78</f>
        <v>0</v>
      </c>
      <c r="F76" s="361">
        <f>F77+F78</f>
        <v>0</v>
      </c>
    </row>
    <row r="77" spans="1:6" ht="12.75" hidden="1">
      <c r="A77" s="78"/>
      <c r="B77" s="168">
        <v>1</v>
      </c>
      <c r="C77" s="195" t="s">
        <v>827</v>
      </c>
      <c r="D77" s="180"/>
      <c r="E77" s="180"/>
      <c r="F77" s="66"/>
    </row>
    <row r="78" spans="1:6" ht="13.5" hidden="1" thickBot="1">
      <c r="A78" s="79"/>
      <c r="B78" s="172">
        <v>2</v>
      </c>
      <c r="C78" s="196" t="s">
        <v>830</v>
      </c>
      <c r="D78" s="181"/>
      <c r="E78" s="181"/>
      <c r="F78" s="80"/>
    </row>
    <row r="79" spans="1:6" ht="13.5" hidden="1" thickBot="1">
      <c r="A79" s="86">
        <v>9</v>
      </c>
      <c r="B79" s="174"/>
      <c r="C79" s="197" t="s">
        <v>731</v>
      </c>
      <c r="D79" s="182">
        <v>17788</v>
      </c>
      <c r="E79" s="182">
        <v>25921</v>
      </c>
      <c r="F79" s="87">
        <v>15894</v>
      </c>
    </row>
    <row r="80" spans="1:6" ht="13.5" hidden="1" thickBot="1">
      <c r="A80" s="86"/>
      <c r="B80" s="174"/>
      <c r="C80" s="367" t="s">
        <v>1196</v>
      </c>
      <c r="D80" s="500"/>
      <c r="E80" s="500"/>
      <c r="F80" s="87"/>
    </row>
    <row r="81" spans="1:6" ht="13.5" hidden="1" thickBot="1">
      <c r="A81" s="71"/>
      <c r="B81" s="171"/>
      <c r="C81" s="198" t="s">
        <v>684</v>
      </c>
      <c r="D81" s="368">
        <f>D64+D69+D70+D76+D79+D80</f>
        <v>18604</v>
      </c>
      <c r="E81" s="368">
        <f>E64+E69+E70+E76+E79+E80</f>
        <v>28380</v>
      </c>
      <c r="F81" s="368">
        <f>F64+F69+F70+F76+F79+F80</f>
        <v>16932</v>
      </c>
    </row>
    <row r="82" spans="1:6" ht="13.5" hidden="1" thickBot="1">
      <c r="A82" s="88"/>
      <c r="B82" s="175"/>
      <c r="C82" s="89"/>
      <c r="D82" s="155"/>
      <c r="E82" s="155"/>
      <c r="F82" s="547"/>
    </row>
    <row r="83" spans="1:6" ht="13.5" hidden="1" thickBot="1">
      <c r="A83" s="82"/>
      <c r="B83" s="176"/>
      <c r="C83" s="177" t="s">
        <v>722</v>
      </c>
      <c r="D83" s="155"/>
      <c r="E83" s="155"/>
      <c r="F83" s="545"/>
    </row>
    <row r="84" spans="1:6" ht="13.5" hidden="1" thickBot="1">
      <c r="A84" s="62">
        <v>10</v>
      </c>
      <c r="B84" s="167"/>
      <c r="C84" s="191" t="s">
        <v>723</v>
      </c>
      <c r="D84" s="369">
        <f>D85+SUM(D87:D94)+SUM(D96:D97)</f>
        <v>18604</v>
      </c>
      <c r="E84" s="369">
        <f>E85+SUM(E87:E94)+SUM(E96:E97)</f>
        <v>28380</v>
      </c>
      <c r="F84" s="370">
        <f>F85+SUM(F87:F94)+SUM(F96:F97)</f>
        <v>16432</v>
      </c>
    </row>
    <row r="85" spans="1:6" ht="12.75" hidden="1">
      <c r="A85" s="64"/>
      <c r="B85" s="74">
        <v>1</v>
      </c>
      <c r="C85" s="199" t="s">
        <v>686</v>
      </c>
      <c r="D85" s="183">
        <v>10375</v>
      </c>
      <c r="E85" s="183">
        <v>16100</v>
      </c>
      <c r="F85" s="65">
        <v>9706</v>
      </c>
    </row>
    <row r="86" spans="1:6" ht="12.75" hidden="1">
      <c r="A86" s="64"/>
      <c r="B86" s="74"/>
      <c r="C86" s="200" t="s">
        <v>59</v>
      </c>
      <c r="D86" s="560"/>
      <c r="E86" s="560"/>
      <c r="F86" s="564"/>
    </row>
    <row r="87" spans="1:6" ht="12.75" hidden="1">
      <c r="A87" s="64"/>
      <c r="B87" s="74">
        <v>2</v>
      </c>
      <c r="C87" s="201" t="s">
        <v>687</v>
      </c>
      <c r="D87" s="185">
        <v>2687</v>
      </c>
      <c r="E87" s="185">
        <v>4801</v>
      </c>
      <c r="F87" s="65">
        <v>2634</v>
      </c>
    </row>
    <row r="88" spans="1:6" ht="12.75" hidden="1">
      <c r="A88" s="67"/>
      <c r="B88" s="169">
        <v>3</v>
      </c>
      <c r="C88" s="201" t="s">
        <v>688</v>
      </c>
      <c r="D88" s="186">
        <v>5542</v>
      </c>
      <c r="E88" s="186">
        <v>7479</v>
      </c>
      <c r="F88" s="68">
        <v>4075</v>
      </c>
    </row>
    <row r="89" spans="1:6" ht="12.75" hidden="1">
      <c r="A89" s="67"/>
      <c r="B89" s="169">
        <v>4</v>
      </c>
      <c r="C89" s="202" t="s">
        <v>841</v>
      </c>
      <c r="D89" s="187"/>
      <c r="E89" s="187"/>
      <c r="F89" s="68">
        <v>17</v>
      </c>
    </row>
    <row r="90" spans="1:6" ht="12.75" hidden="1">
      <c r="A90" s="67"/>
      <c r="B90" s="169">
        <v>5</v>
      </c>
      <c r="C90" s="203" t="s">
        <v>988</v>
      </c>
      <c r="D90" s="187"/>
      <c r="E90" s="187"/>
      <c r="F90" s="68"/>
    </row>
    <row r="91" spans="1:6" ht="12.75" hidden="1">
      <c r="A91" s="67"/>
      <c r="B91" s="169">
        <v>6</v>
      </c>
      <c r="C91" s="201" t="s">
        <v>916</v>
      </c>
      <c r="D91" s="186"/>
      <c r="E91" s="186"/>
      <c r="F91" s="68"/>
    </row>
    <row r="92" spans="1:6" ht="12.75" hidden="1">
      <c r="A92" s="67"/>
      <c r="B92" s="169">
        <v>7</v>
      </c>
      <c r="C92" s="204" t="s">
        <v>948</v>
      </c>
      <c r="D92" s="188"/>
      <c r="E92" s="188"/>
      <c r="F92" s="68"/>
    </row>
    <row r="93" spans="1:6" ht="12.75" hidden="1">
      <c r="A93" s="64"/>
      <c r="B93" s="74">
        <v>8</v>
      </c>
      <c r="C93" s="201" t="s">
        <v>836</v>
      </c>
      <c r="D93" s="185"/>
      <c r="E93" s="185"/>
      <c r="F93" s="65"/>
    </row>
    <row r="94" spans="1:6" ht="12.75" hidden="1">
      <c r="A94" s="69"/>
      <c r="B94" s="170">
        <v>9</v>
      </c>
      <c r="C94" s="201" t="s">
        <v>689</v>
      </c>
      <c r="D94" s="183"/>
      <c r="E94" s="183"/>
      <c r="F94" s="70"/>
    </row>
    <row r="95" spans="1:6" ht="22.5" hidden="1">
      <c r="A95" s="69"/>
      <c r="B95" s="170"/>
      <c r="C95" s="205" t="s">
        <v>1087</v>
      </c>
      <c r="D95" s="561"/>
      <c r="E95" s="561"/>
      <c r="F95" s="565"/>
    </row>
    <row r="96" spans="1:6" ht="12.75" hidden="1">
      <c r="A96" s="69"/>
      <c r="B96" s="170">
        <v>10</v>
      </c>
      <c r="C96" s="206" t="s">
        <v>939</v>
      </c>
      <c r="D96" s="187"/>
      <c r="E96" s="187"/>
      <c r="F96" s="70"/>
    </row>
    <row r="97" spans="1:6" ht="13.5" hidden="1" thickBot="1">
      <c r="A97" s="64"/>
      <c r="B97" s="74">
        <v>11</v>
      </c>
      <c r="C97" s="207" t="s">
        <v>944</v>
      </c>
      <c r="D97" s="186"/>
      <c r="E97" s="186"/>
      <c r="F97" s="65"/>
    </row>
    <row r="98" spans="1:6" ht="13.5" hidden="1" thickBot="1">
      <c r="A98" s="62">
        <v>11</v>
      </c>
      <c r="B98" s="167"/>
      <c r="C98" s="191" t="s">
        <v>724</v>
      </c>
      <c r="D98" s="360">
        <f>SUM(D99:D102)</f>
        <v>0</v>
      </c>
      <c r="E98" s="360">
        <f>SUM(E99:E102)</f>
        <v>0</v>
      </c>
      <c r="F98" s="364">
        <f>SUM(F99:F102)</f>
        <v>500</v>
      </c>
    </row>
    <row r="99" spans="1:6" ht="12.75" hidden="1">
      <c r="A99" s="64"/>
      <c r="B99" s="74">
        <v>1</v>
      </c>
      <c r="C99" s="190" t="s">
        <v>834</v>
      </c>
      <c r="D99" s="178"/>
      <c r="E99" s="178"/>
      <c r="F99" s="65"/>
    </row>
    <row r="100" spans="1:6" ht="12.75" hidden="1">
      <c r="A100" s="64"/>
      <c r="B100" s="74">
        <v>2</v>
      </c>
      <c r="C100" s="190" t="s">
        <v>844</v>
      </c>
      <c r="D100" s="178"/>
      <c r="E100" s="178"/>
      <c r="F100" s="65">
        <v>500</v>
      </c>
    </row>
    <row r="101" spans="1:6" ht="12.75" hidden="1">
      <c r="A101" s="64"/>
      <c r="B101" s="74">
        <v>3</v>
      </c>
      <c r="C101" s="190" t="s">
        <v>989</v>
      </c>
      <c r="D101" s="178"/>
      <c r="E101" s="178"/>
      <c r="F101" s="65"/>
    </row>
    <row r="102" spans="1:6" ht="13.5" hidden="1" thickBot="1">
      <c r="A102" s="67"/>
      <c r="B102" s="169">
        <v>4</v>
      </c>
      <c r="C102" s="194" t="s">
        <v>725</v>
      </c>
      <c r="D102" s="179"/>
      <c r="E102" s="179"/>
      <c r="F102" s="68"/>
    </row>
    <row r="103" spans="1:6" ht="13.5" hidden="1" thickBot="1">
      <c r="A103" s="71"/>
      <c r="B103" s="171"/>
      <c r="C103" s="367" t="s">
        <v>1197</v>
      </c>
      <c r="D103" s="520"/>
      <c r="E103" s="520"/>
      <c r="F103" s="235"/>
    </row>
    <row r="104" spans="1:6" ht="13.5" hidden="1" thickBot="1">
      <c r="A104" s="71"/>
      <c r="B104" s="72"/>
      <c r="C104" s="198" t="s">
        <v>729</v>
      </c>
      <c r="D104" s="368">
        <f>D84+D98+D103</f>
        <v>18604</v>
      </c>
      <c r="E104" s="368">
        <f>E84+E98+E103</f>
        <v>28380</v>
      </c>
      <c r="F104" s="290">
        <f>F84+F98+F103</f>
        <v>16932</v>
      </c>
    </row>
    <row r="105" spans="4:6" ht="13.5" hidden="1" thickBot="1">
      <c r="D105" s="562"/>
      <c r="E105" s="562"/>
      <c r="F105" s="563"/>
    </row>
    <row r="106" spans="1:6" ht="13.5" hidden="1" thickBot="1">
      <c r="A106" s="75" t="s">
        <v>730</v>
      </c>
      <c r="B106" s="76"/>
      <c r="C106" s="77"/>
      <c r="D106" s="521">
        <v>7</v>
      </c>
      <c r="E106" s="522">
        <v>7</v>
      </c>
      <c r="F106" s="523">
        <v>7</v>
      </c>
    </row>
    <row r="107" ht="12.75" hidden="1"/>
    <row r="108" ht="12.75" hidden="1"/>
  </sheetData>
  <sheetProtection/>
  <mergeCells count="8">
    <mergeCell ref="D56:F56"/>
    <mergeCell ref="C57:E57"/>
    <mergeCell ref="D1:F1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&amp;R&amp;8Domaháza Községi Önk KÉpviselő-Testülete 9/2011(IV.28)</oddHeader>
  </headerFooter>
  <rowBreaks count="1" manualBreakCount="1">
    <brk id="202" max="6553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54">
      <selection activeCell="I104" sqref="I104"/>
    </sheetView>
  </sheetViews>
  <sheetFormatPr defaultColWidth="9.00390625" defaultRowHeight="12.75"/>
  <cols>
    <col min="1" max="1" width="11.875" style="4" customWidth="1"/>
    <col min="2" max="2" width="8.625" style="5" customWidth="1"/>
    <col min="3" max="3" width="39.875" style="5" customWidth="1"/>
    <col min="4" max="5" width="12.875" style="563" customWidth="1"/>
    <col min="6" max="6" width="12.875" style="543" customWidth="1"/>
    <col min="7" max="16384" width="9.375" style="5" customWidth="1"/>
  </cols>
  <sheetData>
    <row r="1" spans="1:6" s="3" customFormat="1" ht="21" customHeight="1" hidden="1" thickBot="1">
      <c r="A1" s="2"/>
      <c r="C1" s="81"/>
      <c r="D1" s="1239" t="s">
        <v>1103</v>
      </c>
      <c r="E1" s="1239"/>
      <c r="F1" s="1239"/>
    </row>
    <row r="2" spans="1:6" s="358" customFormat="1" ht="15.75" hidden="1">
      <c r="A2" s="57" t="s">
        <v>693</v>
      </c>
      <c r="B2" s="58"/>
      <c r="C2" s="1256" t="s">
        <v>1102</v>
      </c>
      <c r="D2" s="1257"/>
      <c r="E2" s="1258"/>
      <c r="F2" s="511" t="s">
        <v>1104</v>
      </c>
    </row>
    <row r="3" spans="1:6" s="358" customFormat="1" ht="16.5" hidden="1" thickBot="1">
      <c r="A3" s="59" t="s">
        <v>695</v>
      </c>
      <c r="B3" s="60"/>
      <c r="C3" s="1253" t="s">
        <v>215</v>
      </c>
      <c r="D3" s="1254"/>
      <c r="E3" s="1255"/>
      <c r="F3" s="512" t="s">
        <v>1101</v>
      </c>
    </row>
    <row r="4" spans="1:6" s="359" customFormat="1" ht="21" customHeight="1" hidden="1" thickBot="1">
      <c r="A4" s="61"/>
      <c r="B4" s="61"/>
      <c r="C4" s="61"/>
      <c r="D4" s="61"/>
      <c r="E4" s="61"/>
      <c r="F4" s="6" t="s">
        <v>698</v>
      </c>
    </row>
    <row r="5" spans="1:6" ht="36" hidden="1">
      <c r="A5" s="53" t="s">
        <v>699</v>
      </c>
      <c r="B5" s="54" t="s">
        <v>700</v>
      </c>
      <c r="C5" s="1193" t="s">
        <v>702</v>
      </c>
      <c r="D5" s="95" t="s">
        <v>1002</v>
      </c>
      <c r="E5" s="95" t="s">
        <v>1003</v>
      </c>
      <c r="F5" s="1240" t="s">
        <v>1001</v>
      </c>
    </row>
    <row r="6" spans="1:6" ht="13.5" hidden="1" thickBot="1">
      <c r="A6" s="55" t="s">
        <v>703</v>
      </c>
      <c r="B6" s="56"/>
      <c r="C6" s="1194"/>
      <c r="D6" s="1248" t="s">
        <v>1004</v>
      </c>
      <c r="E6" s="1249"/>
      <c r="F6" s="1241"/>
    </row>
    <row r="7" spans="1:6" s="311" customFormat="1" ht="12" customHeight="1" hidden="1" thickBot="1">
      <c r="A7" s="152">
        <v>1</v>
      </c>
      <c r="B7" s="85">
        <v>2</v>
      </c>
      <c r="C7" s="85">
        <v>3</v>
      </c>
      <c r="D7" s="153">
        <v>4</v>
      </c>
      <c r="E7" s="153">
        <v>5</v>
      </c>
      <c r="F7" s="154">
        <v>6</v>
      </c>
    </row>
    <row r="8" spans="1:6" s="366" customFormat="1" ht="15.75" customHeight="1" hidden="1" thickBot="1">
      <c r="A8" s="82"/>
      <c r="B8" s="83"/>
      <c r="C8" s="177" t="s">
        <v>704</v>
      </c>
      <c r="D8" s="73"/>
      <c r="E8" s="73"/>
      <c r="F8" s="84"/>
    </row>
    <row r="9" spans="1:6" s="365" customFormat="1" ht="12" customHeight="1" hidden="1" thickBot="1">
      <c r="A9" s="62">
        <v>1</v>
      </c>
      <c r="B9" s="63"/>
      <c r="C9" s="191" t="s">
        <v>705</v>
      </c>
      <c r="D9" s="360">
        <f>SUM(D10:D13)</f>
        <v>0</v>
      </c>
      <c r="E9" s="360">
        <f>SUM(E10:E13)</f>
        <v>0</v>
      </c>
      <c r="F9" s="361">
        <f>SUM(F10:F13)</f>
        <v>62</v>
      </c>
    </row>
    <row r="10" spans="1:6" ht="12" customHeight="1" hidden="1">
      <c r="A10" s="64"/>
      <c r="B10" s="74">
        <v>1</v>
      </c>
      <c r="C10" s="190" t="s">
        <v>1241</v>
      </c>
      <c r="D10" s="178"/>
      <c r="E10" s="178"/>
      <c r="F10" s="250"/>
    </row>
    <row r="11" spans="1:6" ht="12" customHeight="1" hidden="1">
      <c r="A11" s="64"/>
      <c r="B11" s="74">
        <v>2</v>
      </c>
      <c r="C11" s="190" t="s">
        <v>928</v>
      </c>
      <c r="D11" s="178"/>
      <c r="E11" s="178"/>
      <c r="F11" s="65">
        <v>62</v>
      </c>
    </row>
    <row r="12" spans="1:6" ht="12" customHeight="1" hidden="1">
      <c r="A12" s="64"/>
      <c r="B12" s="74">
        <v>3</v>
      </c>
      <c r="C12" s="190" t="s">
        <v>929</v>
      </c>
      <c r="D12" s="178"/>
      <c r="E12" s="178"/>
      <c r="F12" s="65"/>
    </row>
    <row r="13" spans="1:6" ht="12" customHeight="1" hidden="1" thickBot="1">
      <c r="A13" s="64"/>
      <c r="B13" s="74">
        <v>4</v>
      </c>
      <c r="C13" s="190" t="s">
        <v>930</v>
      </c>
      <c r="D13" s="178"/>
      <c r="E13" s="178"/>
      <c r="F13" s="65"/>
    </row>
    <row r="14" spans="1:6" ht="12" customHeight="1" hidden="1" thickBot="1">
      <c r="A14" s="62">
        <v>4</v>
      </c>
      <c r="B14" s="171"/>
      <c r="C14" s="191" t="s">
        <v>710</v>
      </c>
      <c r="D14" s="234"/>
      <c r="E14" s="234"/>
      <c r="F14" s="235">
        <v>2400</v>
      </c>
    </row>
    <row r="15" spans="1:6" s="365" customFormat="1" ht="12" customHeight="1" hidden="1" thickBot="1">
      <c r="A15" s="62">
        <v>5</v>
      </c>
      <c r="B15" s="167"/>
      <c r="C15" s="191" t="s">
        <v>978</v>
      </c>
      <c r="D15" s="360">
        <f>SUM(D16:D20)</f>
        <v>498</v>
      </c>
      <c r="E15" s="360">
        <f>SUM(E16:E20)</f>
        <v>0</v>
      </c>
      <c r="F15" s="364">
        <f>SUM(F16:F20)</f>
        <v>183</v>
      </c>
    </row>
    <row r="16" spans="1:6" ht="12" customHeight="1" hidden="1">
      <c r="A16" s="64"/>
      <c r="B16" s="74">
        <v>1</v>
      </c>
      <c r="C16" s="192" t="s">
        <v>979</v>
      </c>
      <c r="D16" s="178">
        <v>498</v>
      </c>
      <c r="E16" s="178"/>
      <c r="F16" s="65">
        <v>183</v>
      </c>
    </row>
    <row r="17" spans="1:6" ht="12" customHeight="1" hidden="1">
      <c r="A17" s="64"/>
      <c r="B17" s="74">
        <v>2</v>
      </c>
      <c r="C17" s="192" t="s">
        <v>980</v>
      </c>
      <c r="D17" s="178"/>
      <c r="E17" s="178"/>
      <c r="F17" s="65"/>
    </row>
    <row r="18" spans="1:6" ht="12" customHeight="1" hidden="1">
      <c r="A18" s="64"/>
      <c r="B18" s="74">
        <v>3</v>
      </c>
      <c r="C18" s="190" t="s">
        <v>58</v>
      </c>
      <c r="D18" s="178"/>
      <c r="E18" s="178"/>
      <c r="F18" s="65"/>
    </row>
    <row r="19" spans="1:6" ht="12" customHeight="1" hidden="1">
      <c r="A19" s="64"/>
      <c r="B19" s="74">
        <v>4</v>
      </c>
      <c r="C19" s="193" t="s">
        <v>981</v>
      </c>
      <c r="D19" s="178"/>
      <c r="E19" s="178"/>
      <c r="F19" s="65"/>
    </row>
    <row r="20" spans="1:6" ht="12" customHeight="1" hidden="1" thickBot="1">
      <c r="A20" s="67"/>
      <c r="B20" s="169">
        <v>5</v>
      </c>
      <c r="C20" s="194" t="s">
        <v>982</v>
      </c>
      <c r="D20" s="179"/>
      <c r="E20" s="179"/>
      <c r="F20" s="68"/>
    </row>
    <row r="21" spans="1:6" ht="12" customHeight="1" hidden="1" thickBot="1">
      <c r="A21" s="62">
        <v>8</v>
      </c>
      <c r="B21" s="173"/>
      <c r="C21" s="191" t="s">
        <v>721</v>
      </c>
      <c r="D21" s="360">
        <f>D22+D23</f>
        <v>0</v>
      </c>
      <c r="E21" s="360">
        <f>E22+E23</f>
        <v>0</v>
      </c>
      <c r="F21" s="361">
        <f>F22+F23</f>
        <v>0</v>
      </c>
    </row>
    <row r="22" spans="1:6" ht="12" customHeight="1" hidden="1">
      <c r="A22" s="78"/>
      <c r="B22" s="168">
        <v>1</v>
      </c>
      <c r="C22" s="195" t="s">
        <v>827</v>
      </c>
      <c r="D22" s="180"/>
      <c r="E22" s="180"/>
      <c r="F22" s="66"/>
    </row>
    <row r="23" spans="1:6" ht="12" customHeight="1" hidden="1" thickBot="1">
      <c r="A23" s="79"/>
      <c r="B23" s="172">
        <v>2</v>
      </c>
      <c r="C23" s="196" t="s">
        <v>830</v>
      </c>
      <c r="D23" s="181"/>
      <c r="E23" s="181"/>
      <c r="F23" s="80"/>
    </row>
    <row r="24" spans="1:6" ht="12" customHeight="1" hidden="1" thickBot="1">
      <c r="A24" s="86">
        <v>9</v>
      </c>
      <c r="B24" s="174"/>
      <c r="C24" s="197" t="s">
        <v>731</v>
      </c>
      <c r="D24" s="182">
        <v>2728</v>
      </c>
      <c r="E24" s="182">
        <v>4527</v>
      </c>
      <c r="F24" s="87">
        <v>1428</v>
      </c>
    </row>
    <row r="25" spans="1:6" ht="12" customHeight="1" hidden="1" thickBot="1">
      <c r="A25" s="86"/>
      <c r="B25" s="174"/>
      <c r="C25" s="191" t="s">
        <v>1196</v>
      </c>
      <c r="D25" s="500"/>
      <c r="E25" s="500"/>
      <c r="F25" s="87"/>
    </row>
    <row r="26" spans="1:6" s="363" customFormat="1" ht="15" customHeight="1" hidden="1" thickBot="1">
      <c r="A26" s="71"/>
      <c r="B26" s="171"/>
      <c r="C26" s="198" t="s">
        <v>684</v>
      </c>
      <c r="D26" s="368">
        <f>D9+D14+D15+D21+D24+D25</f>
        <v>3226</v>
      </c>
      <c r="E26" s="368">
        <f>E9+E14+E15+E21+E24+E25</f>
        <v>4527</v>
      </c>
      <c r="F26" s="368">
        <f>F9+F14+F15+F21+F24+F25</f>
        <v>4073</v>
      </c>
    </row>
    <row r="27" spans="1:6" s="363" customFormat="1" ht="9.75" customHeight="1" hidden="1" thickBot="1">
      <c r="A27" s="88"/>
      <c r="B27" s="175"/>
      <c r="C27" s="89"/>
      <c r="D27" s="155"/>
      <c r="E27" s="155"/>
      <c r="F27" s="547"/>
    </row>
    <row r="28" spans="1:6" s="366" customFormat="1" ht="15" customHeight="1" hidden="1" thickBot="1">
      <c r="A28" s="82"/>
      <c r="B28" s="176"/>
      <c r="C28" s="177" t="s">
        <v>722</v>
      </c>
      <c r="D28" s="155"/>
      <c r="E28" s="155"/>
      <c r="F28" s="545"/>
    </row>
    <row r="29" spans="1:6" s="365" customFormat="1" ht="12" customHeight="1" hidden="1" thickBot="1">
      <c r="A29" s="62">
        <v>10</v>
      </c>
      <c r="B29" s="167"/>
      <c r="C29" s="191" t="s">
        <v>723</v>
      </c>
      <c r="D29" s="369">
        <f>D30+SUM(D32:D39)+SUM(D41:D42)</f>
        <v>3226</v>
      </c>
      <c r="E29" s="369">
        <f>E30+SUM(E32:E39)+SUM(E41:E42)</f>
        <v>4527</v>
      </c>
      <c r="F29" s="370">
        <f>F30+SUM(F32:F39)+SUM(F41:F42)</f>
        <v>3073</v>
      </c>
    </row>
    <row r="30" spans="1:6" ht="12" customHeight="1" hidden="1">
      <c r="A30" s="64"/>
      <c r="B30" s="74">
        <v>1</v>
      </c>
      <c r="C30" s="199" t="s">
        <v>686</v>
      </c>
      <c r="D30" s="183">
        <v>784</v>
      </c>
      <c r="E30" s="183">
        <v>1770</v>
      </c>
      <c r="F30" s="65">
        <v>901</v>
      </c>
    </row>
    <row r="31" spans="1:6" ht="12" customHeight="1" hidden="1">
      <c r="A31" s="64"/>
      <c r="B31" s="74"/>
      <c r="C31" s="200" t="s">
        <v>59</v>
      </c>
      <c r="D31" s="560"/>
      <c r="E31" s="560"/>
      <c r="F31" s="564"/>
    </row>
    <row r="32" spans="1:6" ht="12" customHeight="1" hidden="1">
      <c r="A32" s="64"/>
      <c r="B32" s="74">
        <v>2</v>
      </c>
      <c r="C32" s="201" t="s">
        <v>687</v>
      </c>
      <c r="D32" s="185">
        <v>212</v>
      </c>
      <c r="E32" s="185">
        <v>531</v>
      </c>
      <c r="F32" s="65">
        <v>248</v>
      </c>
    </row>
    <row r="33" spans="1:6" ht="12" customHeight="1" hidden="1">
      <c r="A33" s="67"/>
      <c r="B33" s="169">
        <v>3</v>
      </c>
      <c r="C33" s="201" t="s">
        <v>688</v>
      </c>
      <c r="D33" s="186">
        <v>2230</v>
      </c>
      <c r="E33" s="186">
        <v>2226</v>
      </c>
      <c r="F33" s="68">
        <v>1882</v>
      </c>
    </row>
    <row r="34" spans="1:6" ht="12" customHeight="1" hidden="1">
      <c r="A34" s="67"/>
      <c r="B34" s="169">
        <v>4</v>
      </c>
      <c r="C34" s="202" t="s">
        <v>841</v>
      </c>
      <c r="D34" s="187"/>
      <c r="E34" s="187"/>
      <c r="F34" s="68">
        <v>42</v>
      </c>
    </row>
    <row r="35" spans="1:6" ht="12" customHeight="1" hidden="1">
      <c r="A35" s="67"/>
      <c r="B35" s="169">
        <v>5</v>
      </c>
      <c r="C35" s="203" t="s">
        <v>988</v>
      </c>
      <c r="D35" s="187"/>
      <c r="E35" s="187"/>
      <c r="F35" s="68"/>
    </row>
    <row r="36" spans="1:6" ht="12" customHeight="1" hidden="1">
      <c r="A36" s="67"/>
      <c r="B36" s="169">
        <v>6</v>
      </c>
      <c r="C36" s="201" t="s">
        <v>916</v>
      </c>
      <c r="D36" s="186"/>
      <c r="E36" s="186"/>
      <c r="F36" s="68"/>
    </row>
    <row r="37" spans="1:6" ht="12" customHeight="1" hidden="1">
      <c r="A37" s="67"/>
      <c r="B37" s="169">
        <v>7</v>
      </c>
      <c r="C37" s="204" t="s">
        <v>948</v>
      </c>
      <c r="D37" s="188"/>
      <c r="E37" s="188"/>
      <c r="F37" s="68"/>
    </row>
    <row r="38" spans="1:6" s="365" customFormat="1" ht="12" customHeight="1" hidden="1">
      <c r="A38" s="64"/>
      <c r="B38" s="74">
        <v>8</v>
      </c>
      <c r="C38" s="201" t="s">
        <v>836</v>
      </c>
      <c r="D38" s="185"/>
      <c r="E38" s="185"/>
      <c r="F38" s="65"/>
    </row>
    <row r="39" spans="1:6" s="365" customFormat="1" ht="12" customHeight="1" hidden="1">
      <c r="A39" s="69"/>
      <c r="B39" s="170">
        <v>9</v>
      </c>
      <c r="C39" s="201" t="s">
        <v>689</v>
      </c>
      <c r="D39" s="183"/>
      <c r="E39" s="183"/>
      <c r="F39" s="70"/>
    </row>
    <row r="40" spans="1:6" s="365" customFormat="1" ht="12" customHeight="1" hidden="1">
      <c r="A40" s="69"/>
      <c r="B40" s="170"/>
      <c r="C40" s="205" t="s">
        <v>1087</v>
      </c>
      <c r="D40" s="561"/>
      <c r="E40" s="561"/>
      <c r="F40" s="565"/>
    </row>
    <row r="41" spans="1:6" ht="12" customHeight="1" hidden="1">
      <c r="A41" s="69"/>
      <c r="B41" s="170">
        <v>10</v>
      </c>
      <c r="C41" s="206" t="s">
        <v>939</v>
      </c>
      <c r="D41" s="187"/>
      <c r="E41" s="187"/>
      <c r="F41" s="70"/>
    </row>
    <row r="42" spans="1:6" ht="12" customHeight="1" hidden="1" thickBot="1">
      <c r="A42" s="64"/>
      <c r="B42" s="74">
        <v>11</v>
      </c>
      <c r="C42" s="207" t="s">
        <v>944</v>
      </c>
      <c r="D42" s="186"/>
      <c r="E42" s="186"/>
      <c r="F42" s="65"/>
    </row>
    <row r="43" spans="1:6" s="365" customFormat="1" ht="12" customHeight="1" hidden="1" thickBot="1">
      <c r="A43" s="62">
        <v>11</v>
      </c>
      <c r="B43" s="167"/>
      <c r="C43" s="191" t="s">
        <v>724</v>
      </c>
      <c r="D43" s="360">
        <f>SUM(D44:D47)</f>
        <v>0</v>
      </c>
      <c r="E43" s="360">
        <f>SUM(E44:E47)</f>
        <v>0</v>
      </c>
      <c r="F43" s="364">
        <f>SUM(F44:F47)</f>
        <v>1000</v>
      </c>
    </row>
    <row r="44" spans="1:6" ht="12" customHeight="1" hidden="1">
      <c r="A44" s="64"/>
      <c r="B44" s="74">
        <v>1</v>
      </c>
      <c r="C44" s="190" t="s">
        <v>834</v>
      </c>
      <c r="D44" s="178"/>
      <c r="E44" s="178"/>
      <c r="F44" s="65"/>
    </row>
    <row r="45" spans="1:6" ht="12" customHeight="1" hidden="1">
      <c r="A45" s="64"/>
      <c r="B45" s="74">
        <v>2</v>
      </c>
      <c r="C45" s="190" t="s">
        <v>844</v>
      </c>
      <c r="D45" s="178"/>
      <c r="E45" s="178"/>
      <c r="F45" s="65">
        <v>1000</v>
      </c>
    </row>
    <row r="46" spans="1:6" ht="12" customHeight="1" hidden="1">
      <c r="A46" s="64"/>
      <c r="B46" s="74">
        <v>3</v>
      </c>
      <c r="C46" s="190" t="s">
        <v>989</v>
      </c>
      <c r="D46" s="178"/>
      <c r="E46" s="178"/>
      <c r="F46" s="65"/>
    </row>
    <row r="47" spans="1:6" ht="12" customHeight="1" hidden="1" thickBot="1">
      <c r="A47" s="67"/>
      <c r="B47" s="169">
        <v>4</v>
      </c>
      <c r="C47" s="194" t="s">
        <v>725</v>
      </c>
      <c r="D47" s="179"/>
      <c r="E47" s="179"/>
      <c r="F47" s="68"/>
    </row>
    <row r="48" spans="1:6" ht="12" customHeight="1" hidden="1" thickBot="1">
      <c r="A48" s="71"/>
      <c r="B48" s="171"/>
      <c r="C48" s="367" t="s">
        <v>1197</v>
      </c>
      <c r="D48" s="520"/>
      <c r="E48" s="520"/>
      <c r="F48" s="235"/>
    </row>
    <row r="49" spans="1:6" ht="15" customHeight="1" hidden="1" thickBot="1">
      <c r="A49" s="71"/>
      <c r="B49" s="72"/>
      <c r="C49" s="198" t="s">
        <v>729</v>
      </c>
      <c r="D49" s="368">
        <f>D29+D43+D48</f>
        <v>3226</v>
      </c>
      <c r="E49" s="368">
        <f>E29+E43+E48</f>
        <v>4527</v>
      </c>
      <c r="F49" s="290">
        <f>F29+F43+F48</f>
        <v>4073</v>
      </c>
    </row>
    <row r="50" spans="4:6" ht="9.75" customHeight="1" hidden="1" thickBot="1">
      <c r="D50" s="562"/>
      <c r="E50" s="562"/>
      <c r="F50" s="563"/>
    </row>
    <row r="51" spans="1:6" ht="15" customHeight="1" hidden="1" thickBot="1">
      <c r="A51" s="75" t="s">
        <v>730</v>
      </c>
      <c r="B51" s="76"/>
      <c r="C51" s="77"/>
      <c r="D51" s="521">
        <v>1</v>
      </c>
      <c r="E51" s="522">
        <v>1</v>
      </c>
      <c r="F51" s="523">
        <v>1</v>
      </c>
    </row>
    <row r="52" ht="12.75" hidden="1"/>
    <row r="53" ht="12.75" hidden="1"/>
    <row r="56" spans="1:6" ht="16.5" thickBot="1">
      <c r="A56" s="2"/>
      <c r="B56" s="3"/>
      <c r="C56" s="81"/>
      <c r="D56" s="1239" t="s">
        <v>864</v>
      </c>
      <c r="E56" s="1239"/>
      <c r="F56" s="1239"/>
    </row>
    <row r="57" spans="1:6" ht="12.75">
      <c r="A57" s="57" t="s">
        <v>693</v>
      </c>
      <c r="B57" s="58"/>
      <c r="C57" s="1256" t="s">
        <v>1102</v>
      </c>
      <c r="D57" s="1257"/>
      <c r="E57" s="1258"/>
      <c r="F57" s="511" t="s">
        <v>1104</v>
      </c>
    </row>
    <row r="58" spans="1:6" ht="13.5" thickBot="1">
      <c r="A58" s="59" t="s">
        <v>695</v>
      </c>
      <c r="B58" s="60"/>
      <c r="C58" s="541" t="s">
        <v>216</v>
      </c>
      <c r="D58" s="556"/>
      <c r="E58" s="557"/>
      <c r="F58" s="512" t="s">
        <v>1101</v>
      </c>
    </row>
    <row r="59" spans="1:6" ht="14.25" thickBot="1">
      <c r="A59" s="61"/>
      <c r="B59" s="61"/>
      <c r="C59" s="61"/>
      <c r="D59" s="61"/>
      <c r="E59" s="61"/>
      <c r="F59" s="6" t="s">
        <v>698</v>
      </c>
    </row>
    <row r="60" spans="1:6" ht="36">
      <c r="A60" s="53" t="s">
        <v>699</v>
      </c>
      <c r="B60" s="54" t="s">
        <v>700</v>
      </c>
      <c r="C60" s="539" t="s">
        <v>702</v>
      </c>
      <c r="D60" s="95" t="s">
        <v>1002</v>
      </c>
      <c r="E60" s="95" t="s">
        <v>1003</v>
      </c>
      <c r="F60" s="581" t="s">
        <v>1001</v>
      </c>
    </row>
    <row r="61" spans="1:6" ht="13.5" thickBot="1">
      <c r="A61" s="55" t="s">
        <v>703</v>
      </c>
      <c r="B61" s="56"/>
      <c r="C61" s="540"/>
      <c r="D61" s="558" t="s">
        <v>1004</v>
      </c>
      <c r="E61" s="559"/>
      <c r="F61" s="582"/>
    </row>
    <row r="62" spans="1:6" ht="13.5" thickBot="1">
      <c r="A62" s="152">
        <v>1</v>
      </c>
      <c r="B62" s="85">
        <v>2</v>
      </c>
      <c r="C62" s="85">
        <v>3</v>
      </c>
      <c r="D62" s="153">
        <v>4</v>
      </c>
      <c r="E62" s="153">
        <v>5</v>
      </c>
      <c r="F62" s="544">
        <v>6</v>
      </c>
    </row>
    <row r="63" spans="1:6" ht="13.5" thickBot="1">
      <c r="A63" s="82"/>
      <c r="B63" s="83"/>
      <c r="C63" s="177" t="s">
        <v>704</v>
      </c>
      <c r="D63" s="73"/>
      <c r="E63" s="73"/>
      <c r="F63" s="545"/>
    </row>
    <row r="64" spans="1:6" ht="13.5" thickBot="1">
      <c r="A64" s="62">
        <v>1</v>
      </c>
      <c r="B64" s="63"/>
      <c r="C64" s="191" t="s">
        <v>705</v>
      </c>
      <c r="D64" s="360">
        <f>SUM(D65:D68)</f>
        <v>328</v>
      </c>
      <c r="E64" s="360">
        <f>SUM(E65:E68)</f>
        <v>335</v>
      </c>
      <c r="F64" s="361">
        <f>SUM(F65:F68)</f>
        <v>461</v>
      </c>
    </row>
    <row r="65" spans="1:6" ht="12.75">
      <c r="A65" s="64"/>
      <c r="B65" s="74">
        <v>1</v>
      </c>
      <c r="C65" s="190" t="s">
        <v>1241</v>
      </c>
      <c r="D65" s="178"/>
      <c r="E65" s="178"/>
      <c r="F65" s="250"/>
    </row>
    <row r="66" spans="1:6" ht="12.75">
      <c r="A66" s="64"/>
      <c r="B66" s="74">
        <v>2</v>
      </c>
      <c r="C66" s="190" t="s">
        <v>928</v>
      </c>
      <c r="D66" s="178">
        <v>328</v>
      </c>
      <c r="E66" s="178">
        <v>335</v>
      </c>
      <c r="F66" s="65">
        <v>461</v>
      </c>
    </row>
    <row r="67" spans="1:6" ht="22.5">
      <c r="A67" s="64"/>
      <c r="B67" s="74">
        <v>3</v>
      </c>
      <c r="C67" s="190" t="s">
        <v>929</v>
      </c>
      <c r="D67" s="178"/>
      <c r="E67" s="178"/>
      <c r="F67" s="65"/>
    </row>
    <row r="68" spans="1:6" ht="13.5" thickBot="1">
      <c r="A68" s="64"/>
      <c r="B68" s="74">
        <v>4</v>
      </c>
      <c r="C68" s="190" t="s">
        <v>930</v>
      </c>
      <c r="D68" s="178"/>
      <c r="E68" s="178"/>
      <c r="F68" s="65"/>
    </row>
    <row r="69" spans="1:6" ht="13.5" thickBot="1">
      <c r="A69" s="62">
        <v>4</v>
      </c>
      <c r="B69" s="171"/>
      <c r="C69" s="191" t="s">
        <v>710</v>
      </c>
      <c r="D69" s="234"/>
      <c r="E69" s="234"/>
      <c r="F69" s="546"/>
    </row>
    <row r="70" spans="1:6" ht="13.5" thickBot="1">
      <c r="A70" s="62">
        <v>5</v>
      </c>
      <c r="B70" s="167"/>
      <c r="C70" s="191" t="s">
        <v>978</v>
      </c>
      <c r="D70" s="360">
        <f>SUM(D71:D75)</f>
        <v>488</v>
      </c>
      <c r="E70" s="360">
        <f>SUM(E71:E75)</f>
        <v>2124</v>
      </c>
      <c r="F70" s="364">
        <f>SUM(F71:F75)</f>
        <v>577</v>
      </c>
    </row>
    <row r="71" spans="1:6" ht="12.75">
      <c r="A71" s="64"/>
      <c r="B71" s="74">
        <v>1</v>
      </c>
      <c r="C71" s="192" t="s">
        <v>979</v>
      </c>
      <c r="D71" s="178">
        <v>488</v>
      </c>
      <c r="E71" s="178">
        <v>2124</v>
      </c>
      <c r="F71" s="65">
        <v>577</v>
      </c>
    </row>
    <row r="72" spans="1:6" ht="12.75">
      <c r="A72" s="64"/>
      <c r="B72" s="74">
        <v>2</v>
      </c>
      <c r="C72" s="192" t="s">
        <v>980</v>
      </c>
      <c r="D72" s="178"/>
      <c r="E72" s="178"/>
      <c r="F72" s="65"/>
    </row>
    <row r="73" spans="1:6" ht="12.75">
      <c r="A73" s="64"/>
      <c r="B73" s="74">
        <v>3</v>
      </c>
      <c r="C73" s="190" t="s">
        <v>58</v>
      </c>
      <c r="D73" s="178"/>
      <c r="E73" s="178"/>
      <c r="F73" s="65"/>
    </row>
    <row r="74" spans="1:6" ht="12.75">
      <c r="A74" s="64"/>
      <c r="B74" s="74">
        <v>4</v>
      </c>
      <c r="C74" s="193" t="s">
        <v>981</v>
      </c>
      <c r="D74" s="178"/>
      <c r="E74" s="178"/>
      <c r="F74" s="65"/>
    </row>
    <row r="75" spans="1:6" ht="13.5" thickBot="1">
      <c r="A75" s="67"/>
      <c r="B75" s="169">
        <v>5</v>
      </c>
      <c r="C75" s="194" t="s">
        <v>982</v>
      </c>
      <c r="D75" s="179"/>
      <c r="E75" s="179"/>
      <c r="F75" s="68"/>
    </row>
    <row r="76" spans="1:6" ht="13.5" thickBot="1">
      <c r="A76" s="62">
        <v>8</v>
      </c>
      <c r="B76" s="173"/>
      <c r="C76" s="191" t="s">
        <v>721</v>
      </c>
      <c r="D76" s="360">
        <f>D77+D78</f>
        <v>0</v>
      </c>
      <c r="E76" s="360">
        <f>E77+E78</f>
        <v>0</v>
      </c>
      <c r="F76" s="361">
        <f>F77+F78</f>
        <v>0</v>
      </c>
    </row>
    <row r="77" spans="1:6" ht="12.75">
      <c r="A77" s="78"/>
      <c r="B77" s="168">
        <v>1</v>
      </c>
      <c r="C77" s="195" t="s">
        <v>827</v>
      </c>
      <c r="D77" s="180"/>
      <c r="E77" s="180"/>
      <c r="F77" s="66"/>
    </row>
    <row r="78" spans="1:6" ht="13.5" thickBot="1">
      <c r="A78" s="79"/>
      <c r="B78" s="172">
        <v>2</v>
      </c>
      <c r="C78" s="196" t="s">
        <v>830</v>
      </c>
      <c r="D78" s="181"/>
      <c r="E78" s="181"/>
      <c r="F78" s="80"/>
    </row>
    <row r="79" spans="1:6" ht="13.5" thickBot="1">
      <c r="A79" s="86">
        <v>9</v>
      </c>
      <c r="B79" s="174"/>
      <c r="C79" s="197" t="s">
        <v>731</v>
      </c>
      <c r="D79" s="182">
        <v>17788</v>
      </c>
      <c r="E79" s="182">
        <v>25921</v>
      </c>
      <c r="F79" s="87">
        <v>15894</v>
      </c>
    </row>
    <row r="80" spans="1:6" ht="13.5" thickBot="1">
      <c r="A80" s="86"/>
      <c r="B80" s="174"/>
      <c r="C80" s="367" t="s">
        <v>1196</v>
      </c>
      <c r="D80" s="500"/>
      <c r="E80" s="500"/>
      <c r="F80" s="87"/>
    </row>
    <row r="81" spans="1:6" ht="13.5" thickBot="1">
      <c r="A81" s="71"/>
      <c r="B81" s="171"/>
      <c r="C81" s="198" t="s">
        <v>684</v>
      </c>
      <c r="D81" s="368">
        <f>D64+D69+D70+D76+D79+D80</f>
        <v>18604</v>
      </c>
      <c r="E81" s="368">
        <f>E64+E69+E70+E76+E79+E80</f>
        <v>28380</v>
      </c>
      <c r="F81" s="368">
        <f>F64+F69+F70+F76+F79+F80</f>
        <v>16932</v>
      </c>
    </row>
    <row r="82" spans="1:6" ht="13.5" thickBot="1">
      <c r="A82" s="88"/>
      <c r="B82" s="175"/>
      <c r="C82" s="89"/>
      <c r="D82" s="155"/>
      <c r="E82" s="155"/>
      <c r="F82" s="547"/>
    </row>
    <row r="83" spans="1:6" ht="13.5" thickBot="1">
      <c r="A83" s="82"/>
      <c r="B83" s="176"/>
      <c r="C83" s="177" t="s">
        <v>722</v>
      </c>
      <c r="D83" s="155"/>
      <c r="E83" s="155"/>
      <c r="F83" s="545"/>
    </row>
    <row r="84" spans="1:6" ht="13.5" thickBot="1">
      <c r="A84" s="62">
        <v>10</v>
      </c>
      <c r="B84" s="167"/>
      <c r="C84" s="191" t="s">
        <v>723</v>
      </c>
      <c r="D84" s="369">
        <f>D85+SUM(D87:D94)+SUM(D96:D97)</f>
        <v>18604</v>
      </c>
      <c r="E84" s="369">
        <f>E85+SUM(E87:E94)+SUM(E96:E97)</f>
        <v>28380</v>
      </c>
      <c r="F84" s="370">
        <f>F85+SUM(F87:F94)+SUM(F96:F97)</f>
        <v>16432</v>
      </c>
    </row>
    <row r="85" spans="1:6" ht="12.75">
      <c r="A85" s="64"/>
      <c r="B85" s="74">
        <v>1</v>
      </c>
      <c r="C85" s="199" t="s">
        <v>686</v>
      </c>
      <c r="D85" s="183">
        <v>10375</v>
      </c>
      <c r="E85" s="183">
        <v>16100</v>
      </c>
      <c r="F85" s="65">
        <v>9706</v>
      </c>
    </row>
    <row r="86" spans="1:6" ht="12.75">
      <c r="A86" s="64"/>
      <c r="B86" s="74"/>
      <c r="C86" s="200" t="s">
        <v>59</v>
      </c>
      <c r="D86" s="560"/>
      <c r="E86" s="560"/>
      <c r="F86" s="564"/>
    </row>
    <row r="87" spans="1:6" ht="12.75">
      <c r="A87" s="64"/>
      <c r="B87" s="74">
        <v>2</v>
      </c>
      <c r="C87" s="201" t="s">
        <v>687</v>
      </c>
      <c r="D87" s="185">
        <v>2687</v>
      </c>
      <c r="E87" s="185">
        <v>4801</v>
      </c>
      <c r="F87" s="65">
        <v>2634</v>
      </c>
    </row>
    <row r="88" spans="1:6" ht="12.75">
      <c r="A88" s="67"/>
      <c r="B88" s="169">
        <v>3</v>
      </c>
      <c r="C88" s="201" t="s">
        <v>688</v>
      </c>
      <c r="D88" s="186">
        <v>5542</v>
      </c>
      <c r="E88" s="186">
        <v>7479</v>
      </c>
      <c r="F88" s="68">
        <v>4075</v>
      </c>
    </row>
    <row r="89" spans="1:6" ht="12.75">
      <c r="A89" s="67"/>
      <c r="B89" s="169">
        <v>4</v>
      </c>
      <c r="C89" s="202" t="s">
        <v>841</v>
      </c>
      <c r="D89" s="187"/>
      <c r="E89" s="187"/>
      <c r="F89" s="68">
        <v>17</v>
      </c>
    </row>
    <row r="90" spans="1:6" ht="12.75">
      <c r="A90" s="67"/>
      <c r="B90" s="169">
        <v>5</v>
      </c>
      <c r="C90" s="203" t="s">
        <v>988</v>
      </c>
      <c r="D90" s="187"/>
      <c r="E90" s="187"/>
      <c r="F90" s="68"/>
    </row>
    <row r="91" spans="1:6" ht="12.75">
      <c r="A91" s="67"/>
      <c r="B91" s="169">
        <v>6</v>
      </c>
      <c r="C91" s="201" t="s">
        <v>916</v>
      </c>
      <c r="D91" s="186"/>
      <c r="E91" s="186"/>
      <c r="F91" s="68"/>
    </row>
    <row r="92" spans="1:6" ht="12.75">
      <c r="A92" s="67"/>
      <c r="B92" s="169">
        <v>7</v>
      </c>
      <c r="C92" s="204" t="s">
        <v>948</v>
      </c>
      <c r="D92" s="188"/>
      <c r="E92" s="188"/>
      <c r="F92" s="68"/>
    </row>
    <row r="93" spans="1:6" ht="12.75">
      <c r="A93" s="64"/>
      <c r="B93" s="74">
        <v>8</v>
      </c>
      <c r="C93" s="201" t="s">
        <v>836</v>
      </c>
      <c r="D93" s="185"/>
      <c r="E93" s="185"/>
      <c r="F93" s="65"/>
    </row>
    <row r="94" spans="1:6" ht="12.75">
      <c r="A94" s="69"/>
      <c r="B94" s="170">
        <v>9</v>
      </c>
      <c r="C94" s="201" t="s">
        <v>689</v>
      </c>
      <c r="D94" s="183"/>
      <c r="E94" s="183"/>
      <c r="F94" s="70"/>
    </row>
    <row r="95" spans="1:6" ht="22.5">
      <c r="A95" s="69"/>
      <c r="B95" s="170"/>
      <c r="C95" s="205" t="s">
        <v>1087</v>
      </c>
      <c r="D95" s="561"/>
      <c r="E95" s="561"/>
      <c r="F95" s="565"/>
    </row>
    <row r="96" spans="1:6" ht="12.75">
      <c r="A96" s="69"/>
      <c r="B96" s="170">
        <v>10</v>
      </c>
      <c r="C96" s="206" t="s">
        <v>939</v>
      </c>
      <c r="D96" s="187"/>
      <c r="E96" s="187"/>
      <c r="F96" s="70"/>
    </row>
    <row r="97" spans="1:6" ht="13.5" thickBot="1">
      <c r="A97" s="64"/>
      <c r="B97" s="74">
        <v>11</v>
      </c>
      <c r="C97" s="207" t="s">
        <v>944</v>
      </c>
      <c r="D97" s="186"/>
      <c r="E97" s="186"/>
      <c r="F97" s="65"/>
    </row>
    <row r="98" spans="1:6" ht="13.5" thickBot="1">
      <c r="A98" s="62">
        <v>11</v>
      </c>
      <c r="B98" s="167"/>
      <c r="C98" s="191" t="s">
        <v>724</v>
      </c>
      <c r="D98" s="360">
        <f>SUM(D99:D102)</f>
        <v>0</v>
      </c>
      <c r="E98" s="360">
        <f>SUM(E99:E102)</f>
        <v>0</v>
      </c>
      <c r="F98" s="364">
        <f>SUM(F99:F102)</f>
        <v>500</v>
      </c>
    </row>
    <row r="99" spans="1:6" ht="12.75">
      <c r="A99" s="64"/>
      <c r="B99" s="74">
        <v>1</v>
      </c>
      <c r="C99" s="190" t="s">
        <v>834</v>
      </c>
      <c r="D99" s="178"/>
      <c r="E99" s="178"/>
      <c r="F99" s="65"/>
    </row>
    <row r="100" spans="1:6" ht="12.75">
      <c r="A100" s="64"/>
      <c r="B100" s="74">
        <v>2</v>
      </c>
      <c r="C100" s="190" t="s">
        <v>844</v>
      </c>
      <c r="D100" s="178"/>
      <c r="E100" s="178"/>
      <c r="F100" s="65">
        <v>500</v>
      </c>
    </row>
    <row r="101" spans="1:6" ht="12.75">
      <c r="A101" s="64"/>
      <c r="B101" s="74">
        <v>3</v>
      </c>
      <c r="C101" s="190" t="s">
        <v>989</v>
      </c>
      <c r="D101" s="178"/>
      <c r="E101" s="178"/>
      <c r="F101" s="65"/>
    </row>
    <row r="102" spans="1:6" ht="13.5" thickBot="1">
      <c r="A102" s="67"/>
      <c r="B102" s="169">
        <v>4</v>
      </c>
      <c r="C102" s="194" t="s">
        <v>725</v>
      </c>
      <c r="D102" s="179"/>
      <c r="E102" s="179"/>
      <c r="F102" s="68"/>
    </row>
    <row r="103" spans="1:6" ht="13.5" thickBot="1">
      <c r="A103" s="71"/>
      <c r="B103" s="171"/>
      <c r="C103" s="367" t="s">
        <v>1197</v>
      </c>
      <c r="D103" s="520"/>
      <c r="E103" s="520"/>
      <c r="F103" s="235"/>
    </row>
    <row r="104" spans="1:6" ht="13.5" thickBot="1">
      <c r="A104" s="71"/>
      <c r="B104" s="72"/>
      <c r="C104" s="198" t="s">
        <v>729</v>
      </c>
      <c r="D104" s="368">
        <f>D84+D98+D103</f>
        <v>18604</v>
      </c>
      <c r="E104" s="368">
        <f>E84+E98+E103</f>
        <v>28380</v>
      </c>
      <c r="F104" s="290">
        <f>F84+F98+F103</f>
        <v>16932</v>
      </c>
    </row>
    <row r="105" spans="4:6" ht="13.5" thickBot="1">
      <c r="D105" s="562"/>
      <c r="E105" s="562"/>
      <c r="F105" s="563"/>
    </row>
    <row r="106" spans="1:6" ht="13.5" thickBot="1">
      <c r="A106" s="75" t="s">
        <v>730</v>
      </c>
      <c r="B106" s="76"/>
      <c r="C106" s="77"/>
      <c r="D106" s="521">
        <v>7</v>
      </c>
      <c r="E106" s="522">
        <v>7</v>
      </c>
      <c r="F106" s="523">
        <v>7</v>
      </c>
    </row>
  </sheetData>
  <mergeCells count="8">
    <mergeCell ref="D56:F56"/>
    <mergeCell ref="C57:E57"/>
    <mergeCell ref="D1:F1"/>
    <mergeCell ref="C2:E2"/>
    <mergeCell ref="C3:E3"/>
    <mergeCell ref="C5:C6"/>
    <mergeCell ref="F5:F6"/>
    <mergeCell ref="D6:E6"/>
  </mergeCells>
  <printOptions/>
  <pageMargins left="0.75" right="0.75" top="1" bottom="1" header="0.5" footer="0.5"/>
  <pageSetup horizontalDpi="600" verticalDpi="600" orientation="portrait" paperSize="9" scale="94" r:id="rId1"/>
  <headerFooter alignWithMargins="0">
    <oddHeader>&amp;RDomaháza Községi Önk.KÉpviselő-Testülete 9/2011(IV.28)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1">
      <selection activeCell="H56" sqref="H56"/>
    </sheetView>
  </sheetViews>
  <sheetFormatPr defaultColWidth="9.00390625" defaultRowHeight="12.75"/>
  <cols>
    <col min="1" max="1" width="11.875" style="4" customWidth="1"/>
    <col min="2" max="2" width="8.625" style="5" customWidth="1"/>
    <col min="3" max="3" width="39.875" style="5" customWidth="1"/>
    <col min="4" max="5" width="12.875" style="563" customWidth="1"/>
    <col min="6" max="6" width="12.875" style="543" customWidth="1"/>
    <col min="7" max="16384" width="9.375" style="5" customWidth="1"/>
  </cols>
  <sheetData>
    <row r="1" spans="1:6" s="3" customFormat="1" ht="21" customHeight="1" thickBot="1">
      <c r="A1" s="2"/>
      <c r="C1" s="81"/>
      <c r="D1" s="1239" t="s">
        <v>1103</v>
      </c>
      <c r="E1" s="1239"/>
      <c r="F1" s="1239"/>
    </row>
    <row r="2" spans="1:6" s="358" customFormat="1" ht="15.75">
      <c r="A2" s="57" t="s">
        <v>693</v>
      </c>
      <c r="B2" s="58"/>
      <c r="C2" s="1256" t="s">
        <v>1102</v>
      </c>
      <c r="D2" s="1257"/>
      <c r="E2" s="1258"/>
      <c r="F2" s="511" t="s">
        <v>1104</v>
      </c>
    </row>
    <row r="3" spans="1:6" s="358" customFormat="1" ht="16.5" thickBot="1">
      <c r="A3" s="59" t="s">
        <v>695</v>
      </c>
      <c r="B3" s="60"/>
      <c r="C3" s="1253" t="s">
        <v>215</v>
      </c>
      <c r="D3" s="1254"/>
      <c r="E3" s="1255"/>
      <c r="F3" s="512" t="s">
        <v>1101</v>
      </c>
    </row>
    <row r="4" spans="1:6" s="359" customFormat="1" ht="21" customHeight="1" thickBot="1">
      <c r="A4" s="61"/>
      <c r="B4" s="61"/>
      <c r="C4" s="61"/>
      <c r="D4" s="61"/>
      <c r="E4" s="61"/>
      <c r="F4" s="6" t="s">
        <v>698</v>
      </c>
    </row>
    <row r="5" spans="1:6" ht="36">
      <c r="A5" s="53" t="s">
        <v>699</v>
      </c>
      <c r="B5" s="54" t="s">
        <v>700</v>
      </c>
      <c r="C5" s="1193" t="s">
        <v>702</v>
      </c>
      <c r="D5" s="95" t="s">
        <v>1002</v>
      </c>
      <c r="E5" s="95" t="s">
        <v>1003</v>
      </c>
      <c r="F5" s="1240" t="s">
        <v>1001</v>
      </c>
    </row>
    <row r="6" spans="1:6" ht="13.5" thickBot="1">
      <c r="A6" s="55" t="s">
        <v>703</v>
      </c>
      <c r="B6" s="56"/>
      <c r="C6" s="1194"/>
      <c r="D6" s="1248" t="s">
        <v>1004</v>
      </c>
      <c r="E6" s="1249"/>
      <c r="F6" s="1241"/>
    </row>
    <row r="7" spans="1:6" s="311" customFormat="1" ht="12" customHeight="1" thickBot="1">
      <c r="A7" s="152">
        <v>1</v>
      </c>
      <c r="B7" s="85">
        <v>2</v>
      </c>
      <c r="C7" s="85">
        <v>3</v>
      </c>
      <c r="D7" s="153">
        <v>4</v>
      </c>
      <c r="E7" s="153">
        <v>5</v>
      </c>
      <c r="F7" s="154">
        <v>6</v>
      </c>
    </row>
    <row r="8" spans="1:6" s="366" customFormat="1" ht="15.75" customHeight="1" thickBot="1">
      <c r="A8" s="82"/>
      <c r="B8" s="83"/>
      <c r="C8" s="177" t="s">
        <v>704</v>
      </c>
      <c r="D8" s="73"/>
      <c r="E8" s="73"/>
      <c r="F8" s="84"/>
    </row>
    <row r="9" spans="1:6" s="365" customFormat="1" ht="12" customHeight="1" thickBot="1">
      <c r="A9" s="62">
        <v>1</v>
      </c>
      <c r="B9" s="63"/>
      <c r="C9" s="191" t="s">
        <v>705</v>
      </c>
      <c r="D9" s="360">
        <f>SUM(D10:D13)</f>
        <v>0</v>
      </c>
      <c r="E9" s="360">
        <f>SUM(E10:E13)</f>
        <v>0</v>
      </c>
      <c r="F9" s="361">
        <f>SUM(F10:F13)</f>
        <v>0</v>
      </c>
    </row>
    <row r="10" spans="1:6" ht="12" customHeight="1">
      <c r="A10" s="64"/>
      <c r="B10" s="74">
        <v>1</v>
      </c>
      <c r="C10" s="190" t="s">
        <v>1241</v>
      </c>
      <c r="D10" s="178"/>
      <c r="E10" s="178"/>
      <c r="F10" s="250"/>
    </row>
    <row r="11" spans="1:6" ht="12" customHeight="1">
      <c r="A11" s="64"/>
      <c r="B11" s="74">
        <v>2</v>
      </c>
      <c r="C11" s="190" t="s">
        <v>928</v>
      </c>
      <c r="D11" s="178"/>
      <c r="E11" s="178"/>
      <c r="F11" s="65"/>
    </row>
    <row r="12" spans="1:6" ht="12" customHeight="1">
      <c r="A12" s="64"/>
      <c r="B12" s="74">
        <v>3</v>
      </c>
      <c r="C12" s="190" t="s">
        <v>929</v>
      </c>
      <c r="D12" s="178"/>
      <c r="E12" s="178"/>
      <c r="F12" s="65"/>
    </row>
    <row r="13" spans="1:6" ht="12" customHeight="1" thickBot="1">
      <c r="A13" s="64"/>
      <c r="B13" s="74">
        <v>4</v>
      </c>
      <c r="C13" s="190" t="s">
        <v>930</v>
      </c>
      <c r="D13" s="178"/>
      <c r="E13" s="178"/>
      <c r="F13" s="65"/>
    </row>
    <row r="14" spans="1:6" ht="12" customHeight="1" thickBot="1">
      <c r="A14" s="62">
        <v>4</v>
      </c>
      <c r="B14" s="171"/>
      <c r="C14" s="191" t="s">
        <v>710</v>
      </c>
      <c r="D14" s="234"/>
      <c r="E14" s="234"/>
      <c r="F14" s="235"/>
    </row>
    <row r="15" spans="1:6" s="365" customFormat="1" ht="12" customHeight="1" thickBot="1">
      <c r="A15" s="62">
        <v>5</v>
      </c>
      <c r="B15" s="167"/>
      <c r="C15" s="191" t="s">
        <v>978</v>
      </c>
      <c r="D15" s="360">
        <f>SUM(D16:D20)</f>
        <v>498</v>
      </c>
      <c r="E15" s="360">
        <f>SUM(E16:E20)</f>
        <v>498</v>
      </c>
      <c r="F15" s="364">
        <f>SUM(F16:F20)</f>
        <v>427</v>
      </c>
    </row>
    <row r="16" spans="1:6" ht="12" customHeight="1">
      <c r="A16" s="64"/>
      <c r="B16" s="74">
        <v>1</v>
      </c>
      <c r="C16" s="192" t="s">
        <v>979</v>
      </c>
      <c r="D16" s="178">
        <v>498</v>
      </c>
      <c r="E16" s="178">
        <v>498</v>
      </c>
      <c r="F16" s="65">
        <v>427</v>
      </c>
    </row>
    <row r="17" spans="1:6" ht="12" customHeight="1">
      <c r="A17" s="64"/>
      <c r="B17" s="74">
        <v>2</v>
      </c>
      <c r="C17" s="192" t="s">
        <v>980</v>
      </c>
      <c r="D17" s="178"/>
      <c r="E17" s="178"/>
      <c r="F17" s="65"/>
    </row>
    <row r="18" spans="1:6" ht="12" customHeight="1">
      <c r="A18" s="64"/>
      <c r="B18" s="74">
        <v>3</v>
      </c>
      <c r="C18" s="190" t="s">
        <v>58</v>
      </c>
      <c r="D18" s="178"/>
      <c r="E18" s="178"/>
      <c r="F18" s="65"/>
    </row>
    <row r="19" spans="1:6" ht="12" customHeight="1">
      <c r="A19" s="64"/>
      <c r="B19" s="74">
        <v>4</v>
      </c>
      <c r="C19" s="193" t="s">
        <v>981</v>
      </c>
      <c r="D19" s="178"/>
      <c r="E19" s="178"/>
      <c r="F19" s="65"/>
    </row>
    <row r="20" spans="1:6" ht="12" customHeight="1" thickBot="1">
      <c r="A20" s="67"/>
      <c r="B20" s="169">
        <v>5</v>
      </c>
      <c r="C20" s="194" t="s">
        <v>982</v>
      </c>
      <c r="D20" s="179"/>
      <c r="E20" s="179"/>
      <c r="F20" s="68"/>
    </row>
    <row r="21" spans="1:6" ht="12" customHeight="1" thickBot="1">
      <c r="A21" s="62">
        <v>8</v>
      </c>
      <c r="B21" s="173"/>
      <c r="C21" s="191" t="s">
        <v>721</v>
      </c>
      <c r="D21" s="360">
        <f>D22+D23</f>
        <v>0</v>
      </c>
      <c r="E21" s="360">
        <f>E22+E23</f>
        <v>0</v>
      </c>
      <c r="F21" s="361">
        <f>F22+F23</f>
        <v>0</v>
      </c>
    </row>
    <row r="22" spans="1:6" ht="12" customHeight="1">
      <c r="A22" s="78"/>
      <c r="B22" s="168">
        <v>1</v>
      </c>
      <c r="C22" s="195" t="s">
        <v>827</v>
      </c>
      <c r="D22" s="180"/>
      <c r="E22" s="180"/>
      <c r="F22" s="66"/>
    </row>
    <row r="23" spans="1:6" ht="12" customHeight="1" thickBot="1">
      <c r="A23" s="79"/>
      <c r="B23" s="172">
        <v>2</v>
      </c>
      <c r="C23" s="196" t="s">
        <v>830</v>
      </c>
      <c r="D23" s="181"/>
      <c r="E23" s="181"/>
      <c r="F23" s="80"/>
    </row>
    <row r="24" spans="1:6" ht="12" customHeight="1" thickBot="1">
      <c r="A24" s="86">
        <v>9</v>
      </c>
      <c r="B24" s="174"/>
      <c r="C24" s="197" t="s">
        <v>731</v>
      </c>
      <c r="D24" s="182">
        <v>2728</v>
      </c>
      <c r="E24" s="182">
        <v>2728</v>
      </c>
      <c r="F24" s="87">
        <v>2298</v>
      </c>
    </row>
    <row r="25" spans="1:6" ht="12" customHeight="1" thickBot="1">
      <c r="A25" s="86"/>
      <c r="B25" s="174"/>
      <c r="C25" s="191" t="s">
        <v>1196</v>
      </c>
      <c r="D25" s="500"/>
      <c r="E25" s="500"/>
      <c r="F25" s="87"/>
    </row>
    <row r="26" spans="1:6" s="363" customFormat="1" ht="15" customHeight="1" thickBot="1">
      <c r="A26" s="71"/>
      <c r="B26" s="171"/>
      <c r="C26" s="198" t="s">
        <v>684</v>
      </c>
      <c r="D26" s="368">
        <f>D9+D14+D15+D21+D24+D25</f>
        <v>3226</v>
      </c>
      <c r="E26" s="368">
        <f>E9+E14+E15+E21+E24+E25</f>
        <v>3226</v>
      </c>
      <c r="F26" s="368">
        <f>F9+F14+F15+F21+F24+F25</f>
        <v>2725</v>
      </c>
    </row>
    <row r="27" spans="1:6" s="363" customFormat="1" ht="9.75" customHeight="1" thickBot="1">
      <c r="A27" s="88"/>
      <c r="B27" s="175"/>
      <c r="C27" s="89"/>
      <c r="D27" s="155"/>
      <c r="E27" s="155"/>
      <c r="F27" s="547"/>
    </row>
    <row r="28" spans="1:6" s="366" customFormat="1" ht="15" customHeight="1" thickBot="1">
      <c r="A28" s="82"/>
      <c r="B28" s="176"/>
      <c r="C28" s="177" t="s">
        <v>722</v>
      </c>
      <c r="D28" s="155"/>
      <c r="E28" s="155"/>
      <c r="F28" s="545"/>
    </row>
    <row r="29" spans="1:6" s="365" customFormat="1" ht="12" customHeight="1" thickBot="1">
      <c r="A29" s="62">
        <v>10</v>
      </c>
      <c r="B29" s="167"/>
      <c r="C29" s="191" t="s">
        <v>723</v>
      </c>
      <c r="D29" s="369">
        <f>D30+SUM(D32:D39)+SUM(D41:D42)</f>
        <v>3226</v>
      </c>
      <c r="E29" s="369">
        <f>E30+SUM(E32:E39)+SUM(E41:E42)</f>
        <v>3226</v>
      </c>
      <c r="F29" s="370">
        <f>F30+SUM(F32:F39)+SUM(F41:F42)</f>
        <v>2725</v>
      </c>
    </row>
    <row r="30" spans="1:6" ht="12" customHeight="1">
      <c r="A30" s="64"/>
      <c r="B30" s="74">
        <v>1</v>
      </c>
      <c r="C30" s="199" t="s">
        <v>686</v>
      </c>
      <c r="D30" s="183">
        <v>784</v>
      </c>
      <c r="E30" s="183">
        <v>784</v>
      </c>
      <c r="F30" s="65">
        <v>476</v>
      </c>
    </row>
    <row r="31" spans="1:6" ht="12" customHeight="1">
      <c r="A31" s="64"/>
      <c r="B31" s="74"/>
      <c r="C31" s="200" t="s">
        <v>59</v>
      </c>
      <c r="D31" s="560"/>
      <c r="E31" s="560"/>
      <c r="F31" s="564"/>
    </row>
    <row r="32" spans="1:6" ht="12" customHeight="1">
      <c r="A32" s="64"/>
      <c r="B32" s="74">
        <v>2</v>
      </c>
      <c r="C32" s="201" t="s">
        <v>687</v>
      </c>
      <c r="D32" s="185">
        <v>212</v>
      </c>
      <c r="E32" s="185">
        <v>212</v>
      </c>
      <c r="F32" s="65">
        <v>145</v>
      </c>
    </row>
    <row r="33" spans="1:6" ht="12" customHeight="1">
      <c r="A33" s="67"/>
      <c r="B33" s="169">
        <v>3</v>
      </c>
      <c r="C33" s="201" t="s">
        <v>688</v>
      </c>
      <c r="D33" s="186">
        <v>2230</v>
      </c>
      <c r="E33" s="186">
        <v>2230</v>
      </c>
      <c r="F33" s="68">
        <v>2085</v>
      </c>
    </row>
    <row r="34" spans="1:6" ht="12" customHeight="1">
      <c r="A34" s="67"/>
      <c r="B34" s="169">
        <v>4</v>
      </c>
      <c r="C34" s="202" t="s">
        <v>841</v>
      </c>
      <c r="D34" s="187"/>
      <c r="E34" s="187"/>
      <c r="F34" s="68">
        <v>19</v>
      </c>
    </row>
    <row r="35" spans="1:6" ht="12" customHeight="1">
      <c r="A35" s="67"/>
      <c r="B35" s="169">
        <v>5</v>
      </c>
      <c r="C35" s="203" t="s">
        <v>988</v>
      </c>
      <c r="D35" s="187"/>
      <c r="E35" s="187"/>
      <c r="F35" s="68"/>
    </row>
    <row r="36" spans="1:6" ht="12" customHeight="1">
      <c r="A36" s="67"/>
      <c r="B36" s="169">
        <v>6</v>
      </c>
      <c r="C36" s="201" t="s">
        <v>916</v>
      </c>
      <c r="D36" s="186"/>
      <c r="E36" s="186"/>
      <c r="F36" s="68"/>
    </row>
    <row r="37" spans="1:6" ht="12" customHeight="1">
      <c r="A37" s="67"/>
      <c r="B37" s="169">
        <v>7</v>
      </c>
      <c r="C37" s="204" t="s">
        <v>948</v>
      </c>
      <c r="D37" s="188"/>
      <c r="E37" s="188"/>
      <c r="F37" s="68"/>
    </row>
    <row r="38" spans="1:6" s="365" customFormat="1" ht="12" customHeight="1">
      <c r="A38" s="64"/>
      <c r="B38" s="74">
        <v>8</v>
      </c>
      <c r="C38" s="201" t="s">
        <v>836</v>
      </c>
      <c r="D38" s="185"/>
      <c r="E38" s="185"/>
      <c r="F38" s="65"/>
    </row>
    <row r="39" spans="1:6" s="365" customFormat="1" ht="12" customHeight="1">
      <c r="A39" s="69"/>
      <c r="B39" s="170">
        <v>9</v>
      </c>
      <c r="C39" s="201" t="s">
        <v>689</v>
      </c>
      <c r="D39" s="183"/>
      <c r="E39" s="183"/>
      <c r="F39" s="70"/>
    </row>
    <row r="40" spans="1:6" s="365" customFormat="1" ht="12" customHeight="1">
      <c r="A40" s="69"/>
      <c r="B40" s="170"/>
      <c r="C40" s="205" t="s">
        <v>1087</v>
      </c>
      <c r="D40" s="561"/>
      <c r="E40" s="561"/>
      <c r="F40" s="565"/>
    </row>
    <row r="41" spans="1:6" ht="12" customHeight="1">
      <c r="A41" s="69"/>
      <c r="B41" s="170">
        <v>10</v>
      </c>
      <c r="C41" s="206" t="s">
        <v>939</v>
      </c>
      <c r="D41" s="187"/>
      <c r="E41" s="187"/>
      <c r="F41" s="70"/>
    </row>
    <row r="42" spans="1:6" ht="12" customHeight="1" thickBot="1">
      <c r="A42" s="64"/>
      <c r="B42" s="74">
        <v>11</v>
      </c>
      <c r="C42" s="207" t="s">
        <v>944</v>
      </c>
      <c r="D42" s="186"/>
      <c r="E42" s="186"/>
      <c r="F42" s="65"/>
    </row>
    <row r="43" spans="1:6" s="365" customFormat="1" ht="12" customHeight="1" thickBot="1">
      <c r="A43" s="62">
        <v>11</v>
      </c>
      <c r="B43" s="167"/>
      <c r="C43" s="191" t="s">
        <v>724</v>
      </c>
      <c r="D43" s="360">
        <f>SUM(D44:D47)</f>
        <v>0</v>
      </c>
      <c r="E43" s="360">
        <f>SUM(E44:E47)</f>
        <v>0</v>
      </c>
      <c r="F43" s="364">
        <f>SUM(F44:F47)</f>
        <v>0</v>
      </c>
    </row>
    <row r="44" spans="1:6" ht="12" customHeight="1">
      <c r="A44" s="64"/>
      <c r="B44" s="74">
        <v>1</v>
      </c>
      <c r="C44" s="190" t="s">
        <v>834</v>
      </c>
      <c r="D44" s="178"/>
      <c r="E44" s="178"/>
      <c r="F44" s="65"/>
    </row>
    <row r="45" spans="1:6" ht="12" customHeight="1">
      <c r="A45" s="64"/>
      <c r="B45" s="74">
        <v>2</v>
      </c>
      <c r="C45" s="190" t="s">
        <v>844</v>
      </c>
      <c r="D45" s="178"/>
      <c r="E45" s="178"/>
      <c r="F45" s="65"/>
    </row>
    <row r="46" spans="1:6" ht="12" customHeight="1">
      <c r="A46" s="64"/>
      <c r="B46" s="74">
        <v>3</v>
      </c>
      <c r="C46" s="190" t="s">
        <v>989</v>
      </c>
      <c r="D46" s="178"/>
      <c r="E46" s="178"/>
      <c r="F46" s="65"/>
    </row>
    <row r="47" spans="1:6" ht="12" customHeight="1" thickBot="1">
      <c r="A47" s="67"/>
      <c r="B47" s="169">
        <v>4</v>
      </c>
      <c r="C47" s="194" t="s">
        <v>725</v>
      </c>
      <c r="D47" s="179"/>
      <c r="E47" s="179"/>
      <c r="F47" s="68"/>
    </row>
    <row r="48" spans="1:6" ht="12" customHeight="1" thickBot="1">
      <c r="A48" s="71"/>
      <c r="B48" s="171"/>
      <c r="C48" s="367" t="s">
        <v>1197</v>
      </c>
      <c r="D48" s="520"/>
      <c r="E48" s="520"/>
      <c r="F48" s="235"/>
    </row>
    <row r="49" spans="1:6" ht="15" customHeight="1" thickBot="1">
      <c r="A49" s="71"/>
      <c r="B49" s="72"/>
      <c r="C49" s="198" t="s">
        <v>729</v>
      </c>
      <c r="D49" s="368">
        <f>D29+D43+D48</f>
        <v>3226</v>
      </c>
      <c r="E49" s="368">
        <f>E29+E43+E48</f>
        <v>3226</v>
      </c>
      <c r="F49" s="290">
        <f>F29+F43+F48</f>
        <v>2725</v>
      </c>
    </row>
    <row r="50" spans="4:6" ht="9.75" customHeight="1" thickBot="1">
      <c r="D50" s="562"/>
      <c r="E50" s="562"/>
      <c r="F50" s="563"/>
    </row>
    <row r="51" spans="1:6" ht="15" customHeight="1" thickBot="1">
      <c r="A51" s="75" t="s">
        <v>730</v>
      </c>
      <c r="B51" s="76"/>
      <c r="C51" s="77"/>
      <c r="D51" s="521">
        <v>1</v>
      </c>
      <c r="E51" s="522">
        <v>1</v>
      </c>
      <c r="F51" s="523">
        <v>1</v>
      </c>
    </row>
    <row r="56" spans="1:6" ht="16.5" thickBot="1">
      <c r="A56" s="2"/>
      <c r="B56" s="3"/>
      <c r="C56" s="81"/>
      <c r="D56" s="1239"/>
      <c r="E56" s="1239"/>
      <c r="F56" s="1239"/>
    </row>
    <row r="57" spans="1:6" ht="12.75">
      <c r="A57" s="57"/>
      <c r="B57" s="58"/>
      <c r="C57" s="1256"/>
      <c r="D57" s="1257"/>
      <c r="E57" s="1258"/>
      <c r="F57" s="511"/>
    </row>
    <row r="58" spans="1:6" ht="13.5" thickBot="1">
      <c r="A58" s="59"/>
      <c r="B58" s="60"/>
      <c r="C58" s="541"/>
      <c r="D58" s="556"/>
      <c r="E58" s="557"/>
      <c r="F58" s="512"/>
    </row>
    <row r="59" spans="1:6" ht="14.25" thickBot="1">
      <c r="A59" s="61"/>
      <c r="B59" s="61"/>
      <c r="C59" s="61"/>
      <c r="D59" s="61"/>
      <c r="E59" s="61"/>
      <c r="F59" s="6"/>
    </row>
    <row r="60" spans="1:6" ht="12.75">
      <c r="A60" s="53"/>
      <c r="B60" s="54"/>
      <c r="C60" s="539"/>
      <c r="D60" s="95"/>
      <c r="E60" s="95"/>
      <c r="F60" s="581"/>
    </row>
    <row r="61" spans="1:6" ht="13.5" thickBot="1">
      <c r="A61" s="55"/>
      <c r="B61" s="56"/>
      <c r="C61" s="540"/>
      <c r="D61" s="558"/>
      <c r="E61" s="559"/>
      <c r="F61" s="582"/>
    </row>
    <row r="62" spans="1:6" ht="13.5" thickBot="1">
      <c r="A62" s="152"/>
      <c r="B62" s="85"/>
      <c r="C62" s="85"/>
      <c r="D62" s="153"/>
      <c r="E62" s="153"/>
      <c r="F62" s="544"/>
    </row>
    <row r="63" spans="1:6" ht="13.5" thickBot="1">
      <c r="A63" s="82"/>
      <c r="B63" s="83"/>
      <c r="C63" s="177"/>
      <c r="D63" s="73"/>
      <c r="E63" s="73"/>
      <c r="F63" s="545"/>
    </row>
    <row r="64" spans="1:6" ht="13.5" thickBot="1">
      <c r="A64" s="62"/>
      <c r="B64" s="63"/>
      <c r="C64" s="191"/>
      <c r="D64" s="360"/>
      <c r="E64" s="360"/>
      <c r="F64" s="361"/>
    </row>
    <row r="65" spans="1:6" ht="12.75">
      <c r="A65" s="64"/>
      <c r="B65" s="74"/>
      <c r="C65" s="190"/>
      <c r="D65" s="178"/>
      <c r="E65" s="178"/>
      <c r="F65" s="250"/>
    </row>
    <row r="66" spans="1:6" ht="12.75">
      <c r="A66" s="64"/>
      <c r="B66" s="74"/>
      <c r="C66" s="190"/>
      <c r="D66" s="178"/>
      <c r="E66" s="178"/>
      <c r="F66" s="65"/>
    </row>
    <row r="67" spans="1:6" ht="12.75">
      <c r="A67" s="64"/>
      <c r="B67" s="74"/>
      <c r="C67" s="190"/>
      <c r="D67" s="178"/>
      <c r="E67" s="178"/>
      <c r="F67" s="65"/>
    </row>
    <row r="68" spans="1:6" ht="13.5" thickBot="1">
      <c r="A68" s="64"/>
      <c r="B68" s="74"/>
      <c r="C68" s="190"/>
      <c r="D68" s="178"/>
      <c r="E68" s="178"/>
      <c r="F68" s="65"/>
    </row>
    <row r="69" spans="1:6" ht="13.5" thickBot="1">
      <c r="A69" s="62"/>
      <c r="B69" s="171"/>
      <c r="C69" s="191"/>
      <c r="D69" s="234"/>
      <c r="E69" s="234"/>
      <c r="F69" s="546"/>
    </row>
    <row r="70" spans="1:6" ht="13.5" thickBot="1">
      <c r="A70" s="62"/>
      <c r="B70" s="167"/>
      <c r="C70" s="191"/>
      <c r="D70" s="360"/>
      <c r="E70" s="360"/>
      <c r="F70" s="364"/>
    </row>
    <row r="71" spans="1:6" ht="12.75">
      <c r="A71" s="64"/>
      <c r="B71" s="74"/>
      <c r="C71" s="192"/>
      <c r="D71" s="178"/>
      <c r="E71" s="178"/>
      <c r="F71" s="65"/>
    </row>
    <row r="72" spans="1:6" ht="12.75">
      <c r="A72" s="64"/>
      <c r="B72" s="74"/>
      <c r="C72" s="192"/>
      <c r="D72" s="178"/>
      <c r="E72" s="178"/>
      <c r="F72" s="65"/>
    </row>
    <row r="73" spans="1:6" ht="12.75">
      <c r="A73" s="64"/>
      <c r="B73" s="74"/>
      <c r="C73" s="190"/>
      <c r="D73" s="178"/>
      <c r="E73" s="178"/>
      <c r="F73" s="65"/>
    </row>
    <row r="74" spans="1:6" ht="12.75">
      <c r="A74" s="64"/>
      <c r="B74" s="74"/>
      <c r="C74" s="193"/>
      <c r="D74" s="178"/>
      <c r="E74" s="178"/>
      <c r="F74" s="65"/>
    </row>
    <row r="75" spans="1:6" ht="13.5" thickBot="1">
      <c r="A75" s="67"/>
      <c r="B75" s="169"/>
      <c r="C75" s="194"/>
      <c r="D75" s="179"/>
      <c r="E75" s="179"/>
      <c r="F75" s="68"/>
    </row>
    <row r="76" spans="1:6" ht="13.5" thickBot="1">
      <c r="A76" s="62"/>
      <c r="B76" s="173"/>
      <c r="C76" s="191"/>
      <c r="D76" s="360"/>
      <c r="E76" s="360"/>
      <c r="F76" s="361"/>
    </row>
    <row r="77" spans="1:6" ht="12.75">
      <c r="A77" s="78"/>
      <c r="B77" s="168"/>
      <c r="C77" s="195"/>
      <c r="D77" s="180"/>
      <c r="E77" s="180"/>
      <c r="F77" s="66"/>
    </row>
    <row r="78" spans="1:6" ht="13.5" thickBot="1">
      <c r="A78" s="79"/>
      <c r="B78" s="172"/>
      <c r="C78" s="196"/>
      <c r="D78" s="181"/>
      <c r="E78" s="181"/>
      <c r="F78" s="80"/>
    </row>
    <row r="79" spans="1:6" ht="13.5" thickBot="1">
      <c r="A79" s="86"/>
      <c r="B79" s="174"/>
      <c r="C79" s="197"/>
      <c r="D79" s="182"/>
      <c r="E79" s="182"/>
      <c r="F79" s="87"/>
    </row>
    <row r="80" spans="1:6" ht="13.5" thickBot="1">
      <c r="A80" s="86"/>
      <c r="B80" s="174"/>
      <c r="C80" s="367"/>
      <c r="D80" s="500"/>
      <c r="E80" s="500"/>
      <c r="F80" s="87"/>
    </row>
    <row r="81" spans="1:6" ht="13.5" thickBot="1">
      <c r="A81" s="71"/>
      <c r="B81" s="171"/>
      <c r="C81" s="198"/>
      <c r="D81" s="368"/>
      <c r="E81" s="368"/>
      <c r="F81" s="368"/>
    </row>
    <row r="82" spans="1:6" ht="13.5" thickBot="1">
      <c r="A82" s="88"/>
      <c r="B82" s="175"/>
      <c r="C82" s="89"/>
      <c r="D82" s="155"/>
      <c r="E82" s="155"/>
      <c r="F82" s="547"/>
    </row>
    <row r="83" spans="1:6" ht="13.5" thickBot="1">
      <c r="A83" s="82"/>
      <c r="B83" s="176"/>
      <c r="C83" s="177"/>
      <c r="D83" s="155"/>
      <c r="E83" s="155"/>
      <c r="F83" s="545"/>
    </row>
    <row r="84" spans="1:6" ht="13.5" thickBot="1">
      <c r="A84" s="62"/>
      <c r="B84" s="167"/>
      <c r="C84" s="191"/>
      <c r="D84" s="369"/>
      <c r="E84" s="369"/>
      <c r="F84" s="370"/>
    </row>
    <row r="85" spans="1:6" ht="12.75">
      <c r="A85" s="64"/>
      <c r="B85" s="74"/>
      <c r="C85" s="199"/>
      <c r="D85" s="183"/>
      <c r="E85" s="183"/>
      <c r="F85" s="65"/>
    </row>
    <row r="86" spans="1:6" ht="12.75">
      <c r="A86" s="64"/>
      <c r="B86" s="74"/>
      <c r="C86" s="200"/>
      <c r="D86" s="560"/>
      <c r="E86" s="560"/>
      <c r="F86" s="564"/>
    </row>
    <row r="87" spans="1:6" ht="12.75">
      <c r="A87" s="64"/>
      <c r="B87" s="74"/>
      <c r="C87" s="201"/>
      <c r="D87" s="185"/>
      <c r="E87" s="185"/>
      <c r="F87" s="65"/>
    </row>
    <row r="88" spans="1:6" ht="12.75">
      <c r="A88" s="67"/>
      <c r="B88" s="169"/>
      <c r="C88" s="201"/>
      <c r="D88" s="186"/>
      <c r="E88" s="186"/>
      <c r="F88" s="68"/>
    </row>
    <row r="89" spans="1:6" ht="12.75">
      <c r="A89" s="67"/>
      <c r="B89" s="169"/>
      <c r="C89" s="202"/>
      <c r="D89" s="187"/>
      <c r="E89" s="187"/>
      <c r="F89" s="68"/>
    </row>
    <row r="90" spans="1:6" ht="12.75">
      <c r="A90" s="67"/>
      <c r="B90" s="169"/>
      <c r="C90" s="203"/>
      <c r="D90" s="187"/>
      <c r="E90" s="187"/>
      <c r="F90" s="68"/>
    </row>
    <row r="91" spans="1:6" ht="12.75">
      <c r="A91" s="67"/>
      <c r="B91" s="169"/>
      <c r="C91" s="201"/>
      <c r="D91" s="186"/>
      <c r="E91" s="186"/>
      <c r="F91" s="68"/>
    </row>
    <row r="92" spans="1:6" ht="12.75">
      <c r="A92" s="67"/>
      <c r="B92" s="169"/>
      <c r="C92" s="204"/>
      <c r="D92" s="188"/>
      <c r="E92" s="188"/>
      <c r="F92" s="68"/>
    </row>
    <row r="93" spans="1:6" ht="12.75">
      <c r="A93" s="64"/>
      <c r="B93" s="74"/>
      <c r="C93" s="201"/>
      <c r="D93" s="185"/>
      <c r="E93" s="185"/>
      <c r="F93" s="65"/>
    </row>
    <row r="94" spans="1:6" ht="12.75">
      <c r="A94" s="69"/>
      <c r="B94" s="170"/>
      <c r="C94" s="201"/>
      <c r="D94" s="183"/>
      <c r="E94" s="183"/>
      <c r="F94" s="70"/>
    </row>
    <row r="95" spans="1:6" ht="12.75">
      <c r="A95" s="69"/>
      <c r="B95" s="170"/>
      <c r="C95" s="205"/>
      <c r="D95" s="561"/>
      <c r="E95" s="561"/>
      <c r="F95" s="565"/>
    </row>
    <row r="96" spans="1:6" ht="12.75">
      <c r="A96" s="69"/>
      <c r="B96" s="170"/>
      <c r="C96" s="206"/>
      <c r="D96" s="187"/>
      <c r="E96" s="187"/>
      <c r="F96" s="70"/>
    </row>
    <row r="97" spans="1:6" ht="13.5" thickBot="1">
      <c r="A97" s="64"/>
      <c r="B97" s="74"/>
      <c r="C97" s="207"/>
      <c r="D97" s="186"/>
      <c r="E97" s="186"/>
      <c r="F97" s="65"/>
    </row>
    <row r="98" spans="1:6" ht="13.5" thickBot="1">
      <c r="A98" s="62"/>
      <c r="B98" s="167"/>
      <c r="C98" s="191"/>
      <c r="D98" s="360"/>
      <c r="E98" s="360"/>
      <c r="F98" s="364"/>
    </row>
    <row r="99" spans="1:6" ht="12.75">
      <c r="A99" s="64"/>
      <c r="B99" s="74"/>
      <c r="C99" s="190"/>
      <c r="D99" s="178"/>
      <c r="E99" s="178"/>
      <c r="F99" s="65"/>
    </row>
    <row r="100" spans="1:6" ht="12.75">
      <c r="A100" s="64"/>
      <c r="B100" s="74"/>
      <c r="C100" s="190"/>
      <c r="D100" s="178"/>
      <c r="E100" s="178"/>
      <c r="F100" s="65"/>
    </row>
    <row r="101" spans="1:6" ht="12.75">
      <c r="A101" s="64"/>
      <c r="B101" s="74"/>
      <c r="C101" s="190"/>
      <c r="D101" s="178"/>
      <c r="E101" s="178"/>
      <c r="F101" s="65"/>
    </row>
    <row r="102" spans="1:6" ht="13.5" thickBot="1">
      <c r="A102" s="67"/>
      <c r="B102" s="169"/>
      <c r="C102" s="194"/>
      <c r="D102" s="179"/>
      <c r="E102" s="179"/>
      <c r="F102" s="68"/>
    </row>
    <row r="103" spans="1:6" ht="13.5" thickBot="1">
      <c r="A103" s="71"/>
      <c r="B103" s="171"/>
      <c r="C103" s="367"/>
      <c r="D103" s="520"/>
      <c r="E103" s="520"/>
      <c r="F103" s="235"/>
    </row>
    <row r="104" spans="1:6" ht="13.5" thickBot="1">
      <c r="A104" s="71"/>
      <c r="B104" s="72"/>
      <c r="C104" s="198"/>
      <c r="D104" s="368"/>
      <c r="E104" s="368"/>
      <c r="F104" s="290"/>
    </row>
    <row r="105" spans="4:6" ht="13.5" thickBot="1">
      <c r="D105" s="562"/>
      <c r="E105" s="562"/>
      <c r="F105" s="563"/>
    </row>
    <row r="106" spans="1:6" ht="13.5" thickBot="1">
      <c r="A106" s="75"/>
      <c r="B106" s="76"/>
      <c r="C106" s="77"/>
      <c r="D106" s="521"/>
      <c r="E106" s="522"/>
      <c r="F106" s="523"/>
    </row>
  </sheetData>
  <mergeCells count="8">
    <mergeCell ref="D56:F56"/>
    <mergeCell ref="C57:E57"/>
    <mergeCell ref="D1:F1"/>
    <mergeCell ref="C2:E2"/>
    <mergeCell ref="C3:E3"/>
    <mergeCell ref="C5:C6"/>
    <mergeCell ref="F5:F6"/>
    <mergeCell ref="D6:E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&amp;R&amp;8Domaháza Községi Önkormányzat Képviselő-Testülete 9/2011(IV.28)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J19" sqref="J19"/>
    </sheetView>
  </sheetViews>
  <sheetFormatPr defaultColWidth="9.00390625" defaultRowHeight="12.75"/>
  <cols>
    <col min="1" max="1" width="11.875" style="4" customWidth="1"/>
    <col min="2" max="2" width="8.625" style="5" customWidth="1"/>
    <col min="3" max="3" width="39.875" style="5" customWidth="1"/>
    <col min="4" max="6" width="12.875" style="563" customWidth="1"/>
    <col min="7" max="16384" width="9.375" style="5" customWidth="1"/>
  </cols>
  <sheetData>
    <row r="1" spans="1:6" s="3" customFormat="1" ht="21" customHeight="1" thickBot="1">
      <c r="A1" s="2"/>
      <c r="C1" s="81"/>
      <c r="D1" s="1239" t="s">
        <v>307</v>
      </c>
      <c r="E1" s="1239"/>
      <c r="F1" s="1239"/>
    </row>
    <row r="2" spans="1:6" s="358" customFormat="1" ht="15.75">
      <c r="A2" s="57" t="s">
        <v>693</v>
      </c>
      <c r="B2" s="58"/>
      <c r="C2" s="1256" t="s">
        <v>217</v>
      </c>
      <c r="D2" s="1257"/>
      <c r="E2" s="1258"/>
      <c r="F2" s="511" t="s">
        <v>1093</v>
      </c>
    </row>
    <row r="3" spans="1:6" s="358" customFormat="1" ht="16.5" thickBot="1">
      <c r="A3" s="59" t="s">
        <v>695</v>
      </c>
      <c r="B3" s="60"/>
      <c r="C3" s="1260" t="s">
        <v>1100</v>
      </c>
      <c r="D3" s="1254"/>
      <c r="E3" s="1255"/>
      <c r="F3" s="512" t="s">
        <v>1101</v>
      </c>
    </row>
    <row r="4" spans="1:6" s="359" customFormat="1" ht="21" customHeight="1" thickBot="1">
      <c r="A4" s="61"/>
      <c r="B4" s="61"/>
      <c r="C4" s="61"/>
      <c r="D4" s="61"/>
      <c r="E4" s="61"/>
      <c r="F4" s="6" t="s">
        <v>698</v>
      </c>
    </row>
    <row r="5" spans="1:6" ht="36">
      <c r="A5" s="53" t="s">
        <v>699</v>
      </c>
      <c r="B5" s="54" t="s">
        <v>700</v>
      </c>
      <c r="C5" s="1193" t="s">
        <v>702</v>
      </c>
      <c r="D5" s="95" t="s">
        <v>1002</v>
      </c>
      <c r="E5" s="95" t="s">
        <v>1003</v>
      </c>
      <c r="F5" s="1240" t="s">
        <v>1001</v>
      </c>
    </row>
    <row r="6" spans="1:6" ht="13.5" thickBot="1">
      <c r="A6" s="55" t="s">
        <v>703</v>
      </c>
      <c r="B6" s="56"/>
      <c r="C6" s="1194"/>
      <c r="D6" s="1248" t="s">
        <v>1004</v>
      </c>
      <c r="E6" s="1249"/>
      <c r="F6" s="1241"/>
    </row>
    <row r="7" spans="1:6" s="311" customFormat="1" ht="12" customHeight="1" thickBot="1">
      <c r="A7" s="152">
        <v>1</v>
      </c>
      <c r="B7" s="85">
        <v>2</v>
      </c>
      <c r="C7" s="85">
        <v>3</v>
      </c>
      <c r="D7" s="153">
        <v>4</v>
      </c>
      <c r="E7" s="153">
        <v>5</v>
      </c>
      <c r="F7" s="154">
        <v>6</v>
      </c>
    </row>
    <row r="8" spans="1:6" s="366" customFormat="1" ht="15.75" customHeight="1" thickBot="1">
      <c r="A8" s="82"/>
      <c r="B8" s="83"/>
      <c r="C8" s="177" t="s">
        <v>704</v>
      </c>
      <c r="D8" s="73"/>
      <c r="E8" s="73"/>
      <c r="F8" s="84"/>
    </row>
    <row r="9" spans="1:6" s="365" customFormat="1" ht="12" customHeight="1" thickBot="1">
      <c r="A9" s="62">
        <v>1</v>
      </c>
      <c r="B9" s="63"/>
      <c r="C9" s="191" t="s">
        <v>705</v>
      </c>
      <c r="D9" s="360">
        <f>SUM(D10:D13)</f>
        <v>0</v>
      </c>
      <c r="E9" s="360">
        <f>SUM(E10:E13)</f>
        <v>0</v>
      </c>
      <c r="F9" s="361">
        <f>SUM(F10:F13)</f>
        <v>6</v>
      </c>
    </row>
    <row r="10" spans="1:6" ht="12" customHeight="1">
      <c r="A10" s="64"/>
      <c r="B10" s="74">
        <v>1</v>
      </c>
      <c r="C10" s="190" t="s">
        <v>1040</v>
      </c>
      <c r="D10" s="178"/>
      <c r="E10" s="178"/>
      <c r="F10" s="250"/>
    </row>
    <row r="11" spans="1:6" ht="12" customHeight="1">
      <c r="A11" s="64"/>
      <c r="B11" s="74">
        <v>2</v>
      </c>
      <c r="C11" s="190" t="s">
        <v>928</v>
      </c>
      <c r="D11" s="178"/>
      <c r="E11" s="178"/>
      <c r="F11" s="65">
        <v>6</v>
      </c>
    </row>
    <row r="12" spans="1:6" ht="12" customHeight="1">
      <c r="A12" s="64"/>
      <c r="B12" s="74">
        <v>3</v>
      </c>
      <c r="C12" s="190" t="s">
        <v>929</v>
      </c>
      <c r="D12" s="178"/>
      <c r="E12" s="178"/>
      <c r="F12" s="65"/>
    </row>
    <row r="13" spans="1:6" ht="12" customHeight="1" thickBot="1">
      <c r="A13" s="64"/>
      <c r="B13" s="74">
        <v>4</v>
      </c>
      <c r="C13" s="190" t="s">
        <v>930</v>
      </c>
      <c r="D13" s="178"/>
      <c r="E13" s="178"/>
      <c r="F13" s="65"/>
    </row>
    <row r="14" spans="1:6" ht="12" customHeight="1" thickBot="1">
      <c r="A14" s="62">
        <v>4</v>
      </c>
      <c r="B14" s="171"/>
      <c r="C14" s="191" t="s">
        <v>710</v>
      </c>
      <c r="D14" s="234"/>
      <c r="E14" s="234"/>
      <c r="F14" s="235"/>
    </row>
    <row r="15" spans="1:6" s="365" customFormat="1" ht="12" customHeight="1" thickBot="1">
      <c r="A15" s="62">
        <v>5</v>
      </c>
      <c r="B15" s="167"/>
      <c r="C15" s="191" t="s">
        <v>978</v>
      </c>
      <c r="D15" s="360">
        <f>SUM(D16:D20)</f>
        <v>566</v>
      </c>
      <c r="E15" s="360">
        <f>SUM(E16:E20)</f>
        <v>713</v>
      </c>
      <c r="F15" s="364">
        <f>SUM(F16:F20)</f>
        <v>713</v>
      </c>
    </row>
    <row r="16" spans="1:6" ht="12" customHeight="1">
      <c r="A16" s="64"/>
      <c r="B16" s="74">
        <v>1</v>
      </c>
      <c r="C16" s="192" t="s">
        <v>979</v>
      </c>
      <c r="D16" s="178">
        <v>566</v>
      </c>
      <c r="E16" s="178">
        <v>713</v>
      </c>
      <c r="F16" s="65">
        <v>713</v>
      </c>
    </row>
    <row r="17" spans="1:6" ht="12" customHeight="1">
      <c r="A17" s="64"/>
      <c r="B17" s="74">
        <v>2</v>
      </c>
      <c r="C17" s="192" t="s">
        <v>980</v>
      </c>
      <c r="D17" s="178"/>
      <c r="E17" s="178"/>
      <c r="F17" s="65"/>
    </row>
    <row r="18" spans="1:6" ht="12" customHeight="1">
      <c r="A18" s="64"/>
      <c r="B18" s="74">
        <v>3</v>
      </c>
      <c r="C18" s="190" t="s">
        <v>58</v>
      </c>
      <c r="D18" s="178"/>
      <c r="E18" s="178"/>
      <c r="F18" s="65"/>
    </row>
    <row r="19" spans="1:6" ht="12" customHeight="1">
      <c r="A19" s="64"/>
      <c r="B19" s="74">
        <v>4</v>
      </c>
      <c r="C19" s="193" t="s">
        <v>981</v>
      </c>
      <c r="D19" s="178"/>
      <c r="E19" s="178"/>
      <c r="F19" s="65"/>
    </row>
    <row r="20" spans="1:6" ht="12" customHeight="1" thickBot="1">
      <c r="A20" s="67"/>
      <c r="B20" s="169">
        <v>5</v>
      </c>
      <c r="C20" s="194" t="s">
        <v>982</v>
      </c>
      <c r="D20" s="179"/>
      <c r="E20" s="179"/>
      <c r="F20" s="68"/>
    </row>
    <row r="21" spans="1:6" ht="12" customHeight="1" thickBot="1">
      <c r="A21" s="62">
        <v>8</v>
      </c>
      <c r="B21" s="173"/>
      <c r="C21" s="191" t="s">
        <v>721</v>
      </c>
      <c r="D21" s="360">
        <f>D22+D23</f>
        <v>0</v>
      </c>
      <c r="E21" s="360">
        <f>E22+E23</f>
        <v>0</v>
      </c>
      <c r="F21" s="361">
        <f>F22+F23</f>
        <v>0</v>
      </c>
    </row>
    <row r="22" spans="1:6" ht="12" customHeight="1">
      <c r="A22" s="78"/>
      <c r="B22" s="168">
        <v>1</v>
      </c>
      <c r="C22" s="195" t="s">
        <v>827</v>
      </c>
      <c r="D22" s="180"/>
      <c r="E22" s="180"/>
      <c r="F22" s="66"/>
    </row>
    <row r="23" spans="1:6" ht="12" customHeight="1" thickBot="1">
      <c r="A23" s="79"/>
      <c r="B23" s="172">
        <v>2</v>
      </c>
      <c r="C23" s="196" t="s">
        <v>830</v>
      </c>
      <c r="D23" s="181"/>
      <c r="E23" s="181"/>
      <c r="F23" s="80"/>
    </row>
    <row r="24" spans="1:6" ht="12" customHeight="1" thickBot="1">
      <c r="A24" s="86">
        <v>9</v>
      </c>
      <c r="B24" s="174"/>
      <c r="C24" s="197" t="s">
        <v>731</v>
      </c>
      <c r="D24" s="182"/>
      <c r="E24" s="182"/>
      <c r="F24" s="87"/>
    </row>
    <row r="25" spans="1:6" ht="12" customHeight="1" thickBot="1">
      <c r="A25" s="86"/>
      <c r="B25" s="174"/>
      <c r="C25" s="367" t="s">
        <v>1196</v>
      </c>
      <c r="D25" s="500"/>
      <c r="E25" s="500"/>
      <c r="F25" s="87"/>
    </row>
    <row r="26" spans="1:6" s="363" customFormat="1" ht="15" customHeight="1" thickBot="1">
      <c r="A26" s="71"/>
      <c r="B26" s="171"/>
      <c r="C26" s="198" t="s">
        <v>684</v>
      </c>
      <c r="D26" s="368">
        <f>D9+D14+D15+D21+D24+D25</f>
        <v>566</v>
      </c>
      <c r="E26" s="368">
        <f>E9+E14+E15+E21+E24+E25</f>
        <v>713</v>
      </c>
      <c r="F26" s="368">
        <f>F9+F14+F15+F21+F24+F25</f>
        <v>719</v>
      </c>
    </row>
    <row r="27" spans="1:6" s="363" customFormat="1" ht="9.75" customHeight="1" thickBot="1">
      <c r="A27" s="88"/>
      <c r="B27" s="175"/>
      <c r="C27" s="89"/>
      <c r="D27" s="155"/>
      <c r="E27" s="155"/>
      <c r="F27" s="90"/>
    </row>
    <row r="28" spans="1:13" s="366" customFormat="1" ht="15.75" customHeight="1" thickBot="1">
      <c r="A28" s="82"/>
      <c r="B28" s="176"/>
      <c r="C28" s="177" t="s">
        <v>722</v>
      </c>
      <c r="D28" s="155"/>
      <c r="E28" s="155"/>
      <c r="F28" s="84"/>
      <c r="H28" s="1259"/>
      <c r="I28" s="1259"/>
      <c r="J28" s="1259"/>
      <c r="K28" s="1259"/>
      <c r="L28" s="1259"/>
      <c r="M28" s="1259"/>
    </row>
    <row r="29" spans="1:6" s="365" customFormat="1" ht="12" customHeight="1" thickBot="1">
      <c r="A29" s="62">
        <v>10</v>
      </c>
      <c r="B29" s="167"/>
      <c r="C29" s="191" t="s">
        <v>723</v>
      </c>
      <c r="D29" s="369">
        <f>D30+SUM(D32:D39)+SUM(D41:D42)</f>
        <v>566</v>
      </c>
      <c r="E29" s="369">
        <f>E30+SUM(E32:E39)+SUM(E41:E42)</f>
        <v>713</v>
      </c>
      <c r="F29" s="370">
        <f>F30+SUM(F32:F39)+SUM(F41:F42)</f>
        <v>696</v>
      </c>
    </row>
    <row r="30" spans="1:6" ht="12" customHeight="1">
      <c r="A30" s="64"/>
      <c r="B30" s="74">
        <v>1</v>
      </c>
      <c r="C30" s="199" t="s">
        <v>686</v>
      </c>
      <c r="D30" s="183">
        <v>360</v>
      </c>
      <c r="E30" s="183">
        <v>360</v>
      </c>
      <c r="F30" s="65">
        <v>356</v>
      </c>
    </row>
    <row r="31" spans="1:6" ht="12" customHeight="1">
      <c r="A31" s="64"/>
      <c r="B31" s="74"/>
      <c r="C31" s="200" t="s">
        <v>59</v>
      </c>
      <c r="D31" s="560"/>
      <c r="E31" s="560"/>
      <c r="F31" s="564"/>
    </row>
    <row r="32" spans="1:6" ht="12" customHeight="1">
      <c r="A32" s="64"/>
      <c r="B32" s="74">
        <v>2</v>
      </c>
      <c r="C32" s="201" t="s">
        <v>687</v>
      </c>
      <c r="D32" s="185">
        <v>97</v>
      </c>
      <c r="E32" s="185">
        <v>97</v>
      </c>
      <c r="F32" s="65">
        <v>90</v>
      </c>
    </row>
    <row r="33" spans="1:6" ht="12" customHeight="1">
      <c r="A33" s="67"/>
      <c r="B33" s="169">
        <v>3</v>
      </c>
      <c r="C33" s="201" t="s">
        <v>688</v>
      </c>
      <c r="D33" s="186">
        <v>33</v>
      </c>
      <c r="E33" s="186">
        <v>180</v>
      </c>
      <c r="F33" s="68">
        <v>250</v>
      </c>
    </row>
    <row r="34" spans="1:6" ht="12" customHeight="1">
      <c r="A34" s="67"/>
      <c r="B34" s="169">
        <v>4</v>
      </c>
      <c r="C34" s="202" t="s">
        <v>841</v>
      </c>
      <c r="D34" s="187"/>
      <c r="E34" s="187"/>
      <c r="F34" s="68"/>
    </row>
    <row r="35" spans="1:6" ht="12" customHeight="1">
      <c r="A35" s="67"/>
      <c r="B35" s="169">
        <v>5</v>
      </c>
      <c r="C35" s="203" t="s">
        <v>988</v>
      </c>
      <c r="D35" s="187"/>
      <c r="E35" s="187"/>
      <c r="F35" s="68"/>
    </row>
    <row r="36" spans="1:6" ht="12" customHeight="1">
      <c r="A36" s="67"/>
      <c r="B36" s="169">
        <v>6</v>
      </c>
      <c r="C36" s="201" t="s">
        <v>916</v>
      </c>
      <c r="D36" s="186"/>
      <c r="E36" s="186"/>
      <c r="F36" s="68"/>
    </row>
    <row r="37" spans="1:6" ht="12" customHeight="1">
      <c r="A37" s="67"/>
      <c r="B37" s="169">
        <v>7</v>
      </c>
      <c r="C37" s="204" t="s">
        <v>948</v>
      </c>
      <c r="D37" s="188">
        <v>76</v>
      </c>
      <c r="E37" s="188">
        <v>76</v>
      </c>
      <c r="F37" s="68"/>
    </row>
    <row r="38" spans="1:6" s="365" customFormat="1" ht="12" customHeight="1">
      <c r="A38" s="64"/>
      <c r="B38" s="74">
        <v>8</v>
      </c>
      <c r="C38" s="201" t="s">
        <v>836</v>
      </c>
      <c r="D38" s="185"/>
      <c r="E38" s="185"/>
      <c r="F38" s="65"/>
    </row>
    <row r="39" spans="1:6" s="365" customFormat="1" ht="12" customHeight="1">
      <c r="A39" s="69"/>
      <c r="B39" s="170">
        <v>9</v>
      </c>
      <c r="C39" s="201" t="s">
        <v>689</v>
      </c>
      <c r="D39" s="183"/>
      <c r="E39" s="183"/>
      <c r="F39" s="70"/>
    </row>
    <row r="40" spans="1:6" s="365" customFormat="1" ht="12" customHeight="1">
      <c r="A40" s="69"/>
      <c r="B40" s="170"/>
      <c r="C40" s="205" t="s">
        <v>1087</v>
      </c>
      <c r="D40" s="561"/>
      <c r="E40" s="561"/>
      <c r="F40" s="565"/>
    </row>
    <row r="41" spans="1:6" ht="12" customHeight="1">
      <c r="A41" s="69"/>
      <c r="B41" s="170">
        <v>10</v>
      </c>
      <c r="C41" s="206" t="s">
        <v>939</v>
      </c>
      <c r="D41" s="187"/>
      <c r="E41" s="187"/>
      <c r="F41" s="70"/>
    </row>
    <row r="42" spans="1:6" ht="12" customHeight="1" thickBot="1">
      <c r="A42" s="64"/>
      <c r="B42" s="74">
        <v>11</v>
      </c>
      <c r="C42" s="207" t="s">
        <v>944</v>
      </c>
      <c r="D42" s="186"/>
      <c r="E42" s="186"/>
      <c r="F42" s="65"/>
    </row>
    <row r="43" spans="1:6" s="365" customFormat="1" ht="12" customHeight="1" thickBot="1">
      <c r="A43" s="62">
        <v>11</v>
      </c>
      <c r="B43" s="167"/>
      <c r="C43" s="191" t="s">
        <v>724</v>
      </c>
      <c r="D43" s="360">
        <f>SUM(D44:D47)</f>
        <v>0</v>
      </c>
      <c r="E43" s="360">
        <f>SUM(E44:E47)</f>
        <v>0</v>
      </c>
      <c r="F43" s="364">
        <f>SUM(F44:F47)</f>
        <v>0</v>
      </c>
    </row>
    <row r="44" spans="1:6" ht="12" customHeight="1">
      <c r="A44" s="64"/>
      <c r="B44" s="74">
        <v>1</v>
      </c>
      <c r="C44" s="190" t="s">
        <v>834</v>
      </c>
      <c r="D44" s="178"/>
      <c r="E44" s="178"/>
      <c r="F44" s="65"/>
    </row>
    <row r="45" spans="1:6" ht="12" customHeight="1">
      <c r="A45" s="64"/>
      <c r="B45" s="74">
        <v>2</v>
      </c>
      <c r="C45" s="190" t="s">
        <v>844</v>
      </c>
      <c r="D45" s="178"/>
      <c r="E45" s="178"/>
      <c r="F45" s="65"/>
    </row>
    <row r="46" spans="1:6" ht="12" customHeight="1">
      <c r="A46" s="64"/>
      <c r="B46" s="74">
        <v>3</v>
      </c>
      <c r="C46" s="190" t="s">
        <v>989</v>
      </c>
      <c r="D46" s="178"/>
      <c r="E46" s="178"/>
      <c r="F46" s="65"/>
    </row>
    <row r="47" spans="1:6" ht="12" customHeight="1" thickBot="1">
      <c r="A47" s="67"/>
      <c r="B47" s="169">
        <v>4</v>
      </c>
      <c r="C47" s="194" t="s">
        <v>725</v>
      </c>
      <c r="D47" s="179"/>
      <c r="E47" s="179"/>
      <c r="F47" s="68"/>
    </row>
    <row r="48" spans="1:6" ht="12" customHeight="1" thickBot="1">
      <c r="A48" s="71"/>
      <c r="B48" s="171"/>
      <c r="C48" s="367" t="s">
        <v>1197</v>
      </c>
      <c r="D48" s="520"/>
      <c r="E48" s="520"/>
      <c r="F48" s="235"/>
    </row>
    <row r="49" spans="1:6" ht="15" customHeight="1" thickBot="1">
      <c r="A49" s="71"/>
      <c r="B49" s="72"/>
      <c r="C49" s="198" t="s">
        <v>729</v>
      </c>
      <c r="D49" s="368">
        <f>D29+D43+D48</f>
        <v>566</v>
      </c>
      <c r="E49" s="368">
        <f>E29+E43+E48</f>
        <v>713</v>
      </c>
      <c r="F49" s="290">
        <f>F29+F43+F48</f>
        <v>696</v>
      </c>
    </row>
    <row r="50" spans="4:5" ht="9.75" customHeight="1" thickBot="1">
      <c r="D50" s="562"/>
      <c r="E50" s="562"/>
    </row>
    <row r="51" spans="1:6" ht="15" customHeight="1" thickBot="1">
      <c r="A51" s="75" t="s">
        <v>730</v>
      </c>
      <c r="B51" s="76"/>
      <c r="C51" s="77"/>
      <c r="D51" s="521"/>
      <c r="E51" s="522"/>
      <c r="F51" s="523"/>
    </row>
  </sheetData>
  <sheetProtection/>
  <mergeCells count="7">
    <mergeCell ref="H28:M28"/>
    <mergeCell ref="D1:F1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&amp;R&amp;8Domaháza Községi Önkormányzat Képviselő-Testülete  9/2011(IV.28)</oddHeader>
  </headerFooter>
  <rowBreaks count="1" manualBreakCount="1">
    <brk id="202" max="6553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D29" sqref="D29"/>
    </sheetView>
  </sheetViews>
  <sheetFormatPr defaultColWidth="9.00390625" defaultRowHeight="12.75"/>
  <cols>
    <col min="1" max="1" width="11.875" style="4" customWidth="1"/>
    <col min="2" max="2" width="8.625" style="5" customWidth="1"/>
    <col min="3" max="3" width="39.875" style="5" customWidth="1"/>
    <col min="4" max="6" width="12.875" style="5" customWidth="1"/>
    <col min="7" max="16384" width="9.375" style="5" customWidth="1"/>
  </cols>
  <sheetData>
    <row r="1" spans="1:6" s="3" customFormat="1" ht="21" customHeight="1" thickBot="1">
      <c r="A1" s="2"/>
      <c r="C1" s="81"/>
      <c r="D1" s="1239" t="s">
        <v>1105</v>
      </c>
      <c r="E1" s="1239"/>
      <c r="F1" s="1239"/>
    </row>
    <row r="2" spans="1:6" s="358" customFormat="1" ht="15.75">
      <c r="A2" s="57" t="s">
        <v>693</v>
      </c>
      <c r="B2" s="58"/>
      <c r="C2" s="1256" t="s">
        <v>1106</v>
      </c>
      <c r="D2" s="1257"/>
      <c r="E2" s="1258"/>
      <c r="F2" s="511" t="s">
        <v>1096</v>
      </c>
    </row>
    <row r="3" spans="1:6" s="358" customFormat="1" ht="16.5" thickBot="1">
      <c r="A3" s="59" t="s">
        <v>695</v>
      </c>
      <c r="B3" s="60"/>
      <c r="C3" s="1260" t="s">
        <v>1100</v>
      </c>
      <c r="D3" s="1254"/>
      <c r="E3" s="1255"/>
      <c r="F3" s="512" t="s">
        <v>1101</v>
      </c>
    </row>
    <row r="4" spans="1:6" s="359" customFormat="1" ht="21" customHeight="1" thickBot="1">
      <c r="A4" s="61"/>
      <c r="B4" s="61"/>
      <c r="C4" s="61"/>
      <c r="D4" s="61"/>
      <c r="E4" s="61"/>
      <c r="F4" s="6" t="s">
        <v>698</v>
      </c>
    </row>
    <row r="5" spans="1:6" ht="36">
      <c r="A5" s="53" t="s">
        <v>699</v>
      </c>
      <c r="B5" s="54" t="s">
        <v>700</v>
      </c>
      <c r="C5" s="1193" t="s">
        <v>702</v>
      </c>
      <c r="D5" s="95" t="s">
        <v>1002</v>
      </c>
      <c r="E5" s="95" t="s">
        <v>1003</v>
      </c>
      <c r="F5" s="1240" t="s">
        <v>1001</v>
      </c>
    </row>
    <row r="6" spans="1:6" ht="13.5" thickBot="1">
      <c r="A6" s="55" t="s">
        <v>703</v>
      </c>
      <c r="B6" s="56"/>
      <c r="C6" s="1194"/>
      <c r="D6" s="1248" t="s">
        <v>1004</v>
      </c>
      <c r="E6" s="1249"/>
      <c r="F6" s="1241"/>
    </row>
    <row r="7" spans="1:6" s="311" customFormat="1" ht="12" customHeight="1" thickBot="1">
      <c r="A7" s="152">
        <v>1</v>
      </c>
      <c r="B7" s="85">
        <v>2</v>
      </c>
      <c r="C7" s="85">
        <v>3</v>
      </c>
      <c r="D7" s="153">
        <v>4</v>
      </c>
      <c r="E7" s="153">
        <v>5</v>
      </c>
      <c r="F7" s="154">
        <v>6</v>
      </c>
    </row>
    <row r="8" spans="1:6" s="366" customFormat="1" ht="15.75" customHeight="1" thickBot="1">
      <c r="A8" s="82"/>
      <c r="B8" s="83"/>
      <c r="C8" s="177" t="s">
        <v>704</v>
      </c>
      <c r="D8" s="73"/>
      <c r="E8" s="73"/>
      <c r="F8" s="84"/>
    </row>
    <row r="9" spans="1:6" s="365" customFormat="1" ht="12" customHeight="1" thickBot="1">
      <c r="A9" s="62">
        <v>1</v>
      </c>
      <c r="B9" s="63"/>
      <c r="C9" s="191" t="s">
        <v>705</v>
      </c>
      <c r="D9" s="360">
        <f>SUM(D10:D13)</f>
        <v>0</v>
      </c>
      <c r="E9" s="360">
        <f>SUM(E10:E13)</f>
        <v>0</v>
      </c>
      <c r="F9" s="361">
        <f>SUM(F10:F13)</f>
        <v>0</v>
      </c>
    </row>
    <row r="10" spans="1:6" ht="12" customHeight="1">
      <c r="A10" s="64"/>
      <c r="B10" s="74">
        <v>1</v>
      </c>
      <c r="C10" s="190" t="s">
        <v>1040</v>
      </c>
      <c r="D10" s="178"/>
      <c r="E10" s="178"/>
      <c r="F10" s="250"/>
    </row>
    <row r="11" spans="1:6" ht="12" customHeight="1">
      <c r="A11" s="64"/>
      <c r="B11" s="74">
        <v>2</v>
      </c>
      <c r="C11" s="190" t="s">
        <v>928</v>
      </c>
      <c r="D11" s="178"/>
      <c r="E11" s="178"/>
      <c r="F11" s="65"/>
    </row>
    <row r="12" spans="1:6" ht="12" customHeight="1">
      <c r="A12" s="64"/>
      <c r="B12" s="74">
        <v>3</v>
      </c>
      <c r="C12" s="190" t="s">
        <v>929</v>
      </c>
      <c r="D12" s="178"/>
      <c r="E12" s="178"/>
      <c r="F12" s="65"/>
    </row>
    <row r="13" spans="1:6" ht="12" customHeight="1" thickBot="1">
      <c r="A13" s="64"/>
      <c r="B13" s="74">
        <v>4</v>
      </c>
      <c r="C13" s="190" t="s">
        <v>930</v>
      </c>
      <c r="D13" s="178"/>
      <c r="E13" s="178"/>
      <c r="F13" s="65"/>
    </row>
    <row r="14" spans="1:6" ht="12" customHeight="1" thickBot="1">
      <c r="A14" s="62">
        <v>4</v>
      </c>
      <c r="B14" s="171"/>
      <c r="C14" s="191" t="s">
        <v>710</v>
      </c>
      <c r="D14" s="234"/>
      <c r="E14" s="234"/>
      <c r="F14" s="235"/>
    </row>
    <row r="15" spans="1:6" s="365" customFormat="1" ht="12" customHeight="1" thickBot="1">
      <c r="A15" s="62">
        <v>5</v>
      </c>
      <c r="B15" s="167"/>
      <c r="C15" s="191" t="s">
        <v>978</v>
      </c>
      <c r="D15" s="360">
        <f>SUM(D16:D20)</f>
        <v>0</v>
      </c>
      <c r="E15" s="360">
        <f>SUM(E16:E20)</f>
        <v>0</v>
      </c>
      <c r="F15" s="364">
        <f>SUM(F16:F20)</f>
        <v>0</v>
      </c>
    </row>
    <row r="16" spans="1:6" ht="12" customHeight="1">
      <c r="A16" s="64"/>
      <c r="B16" s="74">
        <v>1</v>
      </c>
      <c r="C16" s="192" t="s">
        <v>979</v>
      </c>
      <c r="D16" s="178"/>
      <c r="E16" s="178"/>
      <c r="F16" s="65"/>
    </row>
    <row r="17" spans="1:6" ht="12" customHeight="1">
      <c r="A17" s="64"/>
      <c r="B17" s="74">
        <v>2</v>
      </c>
      <c r="C17" s="192" t="s">
        <v>980</v>
      </c>
      <c r="D17" s="178"/>
      <c r="E17" s="178"/>
      <c r="F17" s="65"/>
    </row>
    <row r="18" spans="1:6" ht="12" customHeight="1">
      <c r="A18" s="64"/>
      <c r="B18" s="74">
        <v>3</v>
      </c>
      <c r="C18" s="190" t="s">
        <v>58</v>
      </c>
      <c r="D18" s="178"/>
      <c r="E18" s="178"/>
      <c r="F18" s="65"/>
    </row>
    <row r="19" spans="1:6" ht="12" customHeight="1">
      <c r="A19" s="64"/>
      <c r="B19" s="74">
        <v>4</v>
      </c>
      <c r="C19" s="193" t="s">
        <v>981</v>
      </c>
      <c r="D19" s="178"/>
      <c r="E19" s="178"/>
      <c r="F19" s="65"/>
    </row>
    <row r="20" spans="1:6" ht="12" customHeight="1" thickBot="1">
      <c r="A20" s="67"/>
      <c r="B20" s="169">
        <v>5</v>
      </c>
      <c r="C20" s="194" t="s">
        <v>982</v>
      </c>
      <c r="D20" s="179"/>
      <c r="E20" s="179"/>
      <c r="F20" s="68"/>
    </row>
    <row r="21" spans="1:6" ht="12" customHeight="1" thickBot="1">
      <c r="A21" s="62">
        <v>8</v>
      </c>
      <c r="B21" s="173"/>
      <c r="C21" s="191" t="s">
        <v>721</v>
      </c>
      <c r="D21" s="360">
        <f>D22+D23</f>
        <v>0</v>
      </c>
      <c r="E21" s="360">
        <f>E22+E23</f>
        <v>0</v>
      </c>
      <c r="F21" s="361">
        <f>F22+F23</f>
        <v>0</v>
      </c>
    </row>
    <row r="22" spans="1:6" ht="12" customHeight="1">
      <c r="A22" s="78"/>
      <c r="B22" s="168">
        <v>1</v>
      </c>
      <c r="C22" s="195" t="s">
        <v>827</v>
      </c>
      <c r="D22" s="180"/>
      <c r="E22" s="180"/>
      <c r="F22" s="66"/>
    </row>
    <row r="23" spans="1:6" ht="12" customHeight="1" thickBot="1">
      <c r="A23" s="79"/>
      <c r="B23" s="172">
        <v>2</v>
      </c>
      <c r="C23" s="196" t="s">
        <v>830</v>
      </c>
      <c r="D23" s="181"/>
      <c r="E23" s="181"/>
      <c r="F23" s="80"/>
    </row>
    <row r="24" spans="1:6" ht="12" customHeight="1" thickBot="1">
      <c r="A24" s="86">
        <v>9</v>
      </c>
      <c r="B24" s="174"/>
      <c r="C24" s="197" t="s">
        <v>731</v>
      </c>
      <c r="D24" s="182"/>
      <c r="E24" s="182"/>
      <c r="F24" s="87"/>
    </row>
    <row r="25" spans="1:6" ht="12" customHeight="1" thickBot="1">
      <c r="A25" s="86"/>
      <c r="B25" s="174"/>
      <c r="C25" s="367" t="s">
        <v>1196</v>
      </c>
      <c r="D25" s="500"/>
      <c r="E25" s="500"/>
      <c r="F25" s="87"/>
    </row>
    <row r="26" spans="1:6" s="363" customFormat="1" ht="15" customHeight="1" thickBot="1">
      <c r="A26" s="71"/>
      <c r="B26" s="171"/>
      <c r="C26" s="198" t="s">
        <v>684</v>
      </c>
      <c r="D26" s="368">
        <f>D9+D14+D15+D21+D24+D25</f>
        <v>0</v>
      </c>
      <c r="E26" s="368">
        <f>E9+E14+E15+E21+E24+E25</f>
        <v>0</v>
      </c>
      <c r="F26" s="368">
        <f>F9+F14+F15+F21+F24+F25</f>
        <v>0</v>
      </c>
    </row>
    <row r="27" spans="1:6" s="363" customFormat="1" ht="9.75" customHeight="1" thickBot="1">
      <c r="A27" s="88"/>
      <c r="B27" s="175"/>
      <c r="C27" s="89"/>
      <c r="D27" s="155"/>
      <c r="E27" s="155"/>
      <c r="F27" s="90"/>
    </row>
    <row r="28" spans="1:13" s="366" customFormat="1" ht="15.75" customHeight="1" thickBot="1">
      <c r="A28" s="82"/>
      <c r="B28" s="176"/>
      <c r="C28" s="177" t="s">
        <v>722</v>
      </c>
      <c r="D28" s="155"/>
      <c r="E28" s="155"/>
      <c r="F28" s="84"/>
      <c r="H28" s="1259"/>
      <c r="I28" s="1259"/>
      <c r="J28" s="1259"/>
      <c r="K28" s="1259"/>
      <c r="L28" s="1259"/>
      <c r="M28" s="1259"/>
    </row>
    <row r="29" spans="1:6" s="365" customFormat="1" ht="12" customHeight="1" thickBot="1">
      <c r="A29" s="62">
        <v>10</v>
      </c>
      <c r="B29" s="167"/>
      <c r="C29" s="191" t="s">
        <v>723</v>
      </c>
      <c r="D29" s="369">
        <f>D30+SUM(D32:D39)+SUM(D41:D42)</f>
        <v>0</v>
      </c>
      <c r="E29" s="369">
        <f>E30+SUM(E32:E39)+SUM(E41:E42)</f>
        <v>0</v>
      </c>
      <c r="F29" s="370">
        <f>F30+SUM(F32:F39)+SUM(F41:F42)</f>
        <v>0</v>
      </c>
    </row>
    <row r="30" spans="1:6" ht="12" customHeight="1">
      <c r="A30" s="64"/>
      <c r="B30" s="74">
        <v>1</v>
      </c>
      <c r="C30" s="199" t="s">
        <v>686</v>
      </c>
      <c r="D30" s="183"/>
      <c r="E30" s="183"/>
      <c r="F30" s="65"/>
    </row>
    <row r="31" spans="1:6" ht="12" customHeight="1">
      <c r="A31" s="64"/>
      <c r="B31" s="74"/>
      <c r="C31" s="200" t="s">
        <v>59</v>
      </c>
      <c r="D31" s="184"/>
      <c r="E31" s="184"/>
      <c r="F31" s="503"/>
    </row>
    <row r="32" spans="1:6" ht="12" customHeight="1">
      <c r="A32" s="64"/>
      <c r="B32" s="74">
        <v>2</v>
      </c>
      <c r="C32" s="201" t="s">
        <v>687</v>
      </c>
      <c r="D32" s="185"/>
      <c r="E32" s="185"/>
      <c r="F32" s="65"/>
    </row>
    <row r="33" spans="1:6" ht="12" customHeight="1">
      <c r="A33" s="67"/>
      <c r="B33" s="169">
        <v>3</v>
      </c>
      <c r="C33" s="201" t="s">
        <v>688</v>
      </c>
      <c r="D33" s="186"/>
      <c r="E33" s="186"/>
      <c r="F33" s="68"/>
    </row>
    <row r="34" spans="1:6" ht="12" customHeight="1">
      <c r="A34" s="67"/>
      <c r="B34" s="169">
        <v>4</v>
      </c>
      <c r="C34" s="202" t="s">
        <v>841</v>
      </c>
      <c r="D34" s="187"/>
      <c r="E34" s="187"/>
      <c r="F34" s="68"/>
    </row>
    <row r="35" spans="1:6" ht="12" customHeight="1">
      <c r="A35" s="67"/>
      <c r="B35" s="169">
        <v>5</v>
      </c>
      <c r="C35" s="203" t="s">
        <v>988</v>
      </c>
      <c r="D35" s="187"/>
      <c r="E35" s="187"/>
      <c r="F35" s="68"/>
    </row>
    <row r="36" spans="1:6" ht="12" customHeight="1">
      <c r="A36" s="67"/>
      <c r="B36" s="169">
        <v>6</v>
      </c>
      <c r="C36" s="201" t="s">
        <v>916</v>
      </c>
      <c r="D36" s="186"/>
      <c r="E36" s="186"/>
      <c r="F36" s="68"/>
    </row>
    <row r="37" spans="1:6" ht="12" customHeight="1">
      <c r="A37" s="67"/>
      <c r="B37" s="169">
        <v>7</v>
      </c>
      <c r="C37" s="204" t="s">
        <v>948</v>
      </c>
      <c r="D37" s="188"/>
      <c r="E37" s="188"/>
      <c r="F37" s="68"/>
    </row>
    <row r="38" spans="1:6" s="365" customFormat="1" ht="12" customHeight="1">
      <c r="A38" s="64"/>
      <c r="B38" s="74">
        <v>8</v>
      </c>
      <c r="C38" s="201" t="s">
        <v>836</v>
      </c>
      <c r="D38" s="185"/>
      <c r="E38" s="185"/>
      <c r="F38" s="65"/>
    </row>
    <row r="39" spans="1:6" s="365" customFormat="1" ht="12" customHeight="1">
      <c r="A39" s="69"/>
      <c r="B39" s="170">
        <v>9</v>
      </c>
      <c r="C39" s="201" t="s">
        <v>689</v>
      </c>
      <c r="D39" s="183"/>
      <c r="E39" s="183"/>
      <c r="F39" s="70"/>
    </row>
    <row r="40" spans="1:6" s="365" customFormat="1" ht="12" customHeight="1">
      <c r="A40" s="69"/>
      <c r="B40" s="170"/>
      <c r="C40" s="205" t="s">
        <v>1087</v>
      </c>
      <c r="D40" s="189"/>
      <c r="E40" s="189"/>
      <c r="F40" s="502"/>
    </row>
    <row r="41" spans="1:6" ht="12" customHeight="1">
      <c r="A41" s="69"/>
      <c r="B41" s="170">
        <v>10</v>
      </c>
      <c r="C41" s="206" t="s">
        <v>939</v>
      </c>
      <c r="D41" s="187"/>
      <c r="E41" s="187"/>
      <c r="F41" s="70"/>
    </row>
    <row r="42" spans="1:6" ht="12" customHeight="1" thickBot="1">
      <c r="A42" s="64"/>
      <c r="B42" s="74">
        <v>11</v>
      </c>
      <c r="C42" s="207" t="s">
        <v>944</v>
      </c>
      <c r="D42" s="186"/>
      <c r="E42" s="186"/>
      <c r="F42" s="65"/>
    </row>
    <row r="43" spans="1:6" s="365" customFormat="1" ht="12" customHeight="1" thickBot="1">
      <c r="A43" s="62">
        <v>11</v>
      </c>
      <c r="B43" s="167"/>
      <c r="C43" s="191" t="s">
        <v>724</v>
      </c>
      <c r="D43" s="360">
        <f>SUM(D44:D47)</f>
        <v>0</v>
      </c>
      <c r="E43" s="360">
        <f>SUM(E44:E47)</f>
        <v>0</v>
      </c>
      <c r="F43" s="364">
        <f>SUM(F44:F47)</f>
        <v>0</v>
      </c>
    </row>
    <row r="44" spans="1:6" ht="12" customHeight="1">
      <c r="A44" s="64"/>
      <c r="B44" s="74">
        <v>1</v>
      </c>
      <c r="C44" s="190" t="s">
        <v>834</v>
      </c>
      <c r="D44" s="178"/>
      <c r="E44" s="178"/>
      <c r="F44" s="65"/>
    </row>
    <row r="45" spans="1:6" ht="12" customHeight="1">
      <c r="A45" s="64"/>
      <c r="B45" s="74">
        <v>2</v>
      </c>
      <c r="C45" s="190" t="s">
        <v>844</v>
      </c>
      <c r="D45" s="178"/>
      <c r="E45" s="178"/>
      <c r="F45" s="65"/>
    </row>
    <row r="46" spans="1:6" ht="12" customHeight="1">
      <c r="A46" s="64"/>
      <c r="B46" s="74">
        <v>3</v>
      </c>
      <c r="C46" s="190" t="s">
        <v>989</v>
      </c>
      <c r="D46" s="178"/>
      <c r="E46" s="178"/>
      <c r="F46" s="65"/>
    </row>
    <row r="47" spans="1:6" ht="12" customHeight="1" thickBot="1">
      <c r="A47" s="67"/>
      <c r="B47" s="169">
        <v>4</v>
      </c>
      <c r="C47" s="194" t="s">
        <v>725</v>
      </c>
      <c r="D47" s="179"/>
      <c r="E47" s="179"/>
      <c r="F47" s="68"/>
    </row>
    <row r="48" spans="1:6" ht="12" customHeight="1" thickBot="1">
      <c r="A48" s="71"/>
      <c r="B48" s="171"/>
      <c r="C48" s="367" t="s">
        <v>1197</v>
      </c>
      <c r="D48" s="520"/>
      <c r="E48" s="520"/>
      <c r="F48" s="501"/>
    </row>
    <row r="49" spans="1:6" ht="15" customHeight="1" thickBot="1">
      <c r="A49" s="71"/>
      <c r="B49" s="72"/>
      <c r="C49" s="198" t="s">
        <v>729</v>
      </c>
      <c r="D49" s="368">
        <f>D29+D43+D48</f>
        <v>0</v>
      </c>
      <c r="E49" s="368">
        <f>E29+E43+E48</f>
        <v>0</v>
      </c>
      <c r="F49" s="290">
        <f>F29+F43+F48</f>
        <v>0</v>
      </c>
    </row>
    <row r="50" spans="4:5" ht="9.75" customHeight="1" thickBot="1">
      <c r="D50" s="349"/>
      <c r="E50" s="349"/>
    </row>
    <row r="51" spans="1:6" ht="15" customHeight="1" thickBot="1">
      <c r="A51" s="75" t="s">
        <v>730</v>
      </c>
      <c r="B51" s="76"/>
      <c r="C51" s="77"/>
      <c r="D51" s="521"/>
      <c r="E51" s="522"/>
      <c r="F51" s="523"/>
    </row>
  </sheetData>
  <sheetProtection sheet="1" objects="1" scenarios="1"/>
  <mergeCells count="7">
    <mergeCell ref="H28:M28"/>
    <mergeCell ref="D1:F1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G14" sqref="G14"/>
    </sheetView>
  </sheetViews>
  <sheetFormatPr defaultColWidth="9.00390625" defaultRowHeight="12.75"/>
  <cols>
    <col min="1" max="1" width="8.375" style="373" customWidth="1"/>
    <col min="2" max="2" width="51.125" style="103" customWidth="1"/>
    <col min="3" max="3" width="16.00390625" style="636" customWidth="1"/>
    <col min="4" max="4" width="14.00390625" style="636" customWidth="1"/>
    <col min="5" max="6" width="16.00390625" style="636" customWidth="1"/>
    <col min="7" max="7" width="14.625" style="636" customWidth="1"/>
    <col min="8" max="8" width="16.00390625" style="636" customWidth="1"/>
    <col min="9" max="16384" width="9.375" style="372" customWidth="1"/>
  </cols>
  <sheetData>
    <row r="1" spans="1:8" s="96" customFormat="1" ht="24.75" customHeight="1">
      <c r="A1" s="1265" t="s">
        <v>162</v>
      </c>
      <c r="B1" s="1265"/>
      <c r="C1" s="1265"/>
      <c r="D1" s="1265"/>
      <c r="E1" s="1265"/>
      <c r="F1" s="1265"/>
      <c r="G1" s="1265"/>
      <c r="H1" s="1265"/>
    </row>
    <row r="2" spans="1:8" s="96" customFormat="1" ht="22.5" customHeight="1">
      <c r="A2" s="1266" t="s">
        <v>1063</v>
      </c>
      <c r="B2" s="1266"/>
      <c r="C2" s="1266"/>
      <c r="D2" s="1266"/>
      <c r="E2" s="1266"/>
      <c r="F2" s="1266"/>
      <c r="G2" s="1266"/>
      <c r="H2" s="1266"/>
    </row>
    <row r="3" spans="1:8" s="96" customFormat="1" ht="24.75" customHeight="1" thickBot="1">
      <c r="A3" s="371" t="s">
        <v>211</v>
      </c>
      <c r="B3" s="98"/>
      <c r="C3" s="371"/>
      <c r="D3" s="371"/>
      <c r="E3" s="98"/>
      <c r="F3" s="98"/>
      <c r="G3" s="98"/>
      <c r="H3" s="595" t="s">
        <v>698</v>
      </c>
    </row>
    <row r="4" spans="1:8" ht="52.5" customHeight="1" thickBot="1" thickTop="1">
      <c r="A4" s="1261" t="s">
        <v>1064</v>
      </c>
      <c r="B4" s="1262"/>
      <c r="C4" s="596" t="s">
        <v>1065</v>
      </c>
      <c r="D4" s="596" t="s">
        <v>1066</v>
      </c>
      <c r="E4" s="597" t="s">
        <v>1067</v>
      </c>
      <c r="F4" s="596" t="s">
        <v>1068</v>
      </c>
      <c r="G4" s="596" t="s">
        <v>1066</v>
      </c>
      <c r="H4" s="598" t="s">
        <v>1069</v>
      </c>
    </row>
    <row r="5" spans="1:8" s="99" customFormat="1" ht="15.75" customHeight="1" thickBot="1">
      <c r="A5" s="104" t="s">
        <v>654</v>
      </c>
      <c r="B5" s="105" t="s">
        <v>1070</v>
      </c>
      <c r="C5" s="599">
        <f aca="true" t="shared" si="0" ref="C5:H5">SUM(C6:C9)</f>
        <v>338252</v>
      </c>
      <c r="D5" s="600">
        <f t="shared" si="0"/>
        <v>0</v>
      </c>
      <c r="E5" s="600">
        <f t="shared" si="0"/>
        <v>338252</v>
      </c>
      <c r="F5" s="601">
        <f t="shared" si="0"/>
        <v>367942</v>
      </c>
      <c r="G5" s="600">
        <f t="shared" si="0"/>
        <v>0</v>
      </c>
      <c r="H5" s="602">
        <f t="shared" si="0"/>
        <v>367942</v>
      </c>
    </row>
    <row r="6" spans="1:8" ht="12.75">
      <c r="A6" s="106" t="s">
        <v>655</v>
      </c>
      <c r="B6" s="107" t="s">
        <v>910</v>
      </c>
      <c r="C6" s="603">
        <v>1110</v>
      </c>
      <c r="D6" s="604"/>
      <c r="E6" s="605">
        <f>D6+C6</f>
        <v>1110</v>
      </c>
      <c r="F6" s="606">
        <v>1079</v>
      </c>
      <c r="G6" s="606"/>
      <c r="H6" s="607">
        <f>G6+F6</f>
        <v>1079</v>
      </c>
    </row>
    <row r="7" spans="1:8" ht="12.75">
      <c r="A7" s="108" t="s">
        <v>657</v>
      </c>
      <c r="B7" s="109" t="s">
        <v>911</v>
      </c>
      <c r="C7" s="608">
        <v>337131</v>
      </c>
      <c r="D7" s="609"/>
      <c r="E7" s="610">
        <f>D7+C7</f>
        <v>337131</v>
      </c>
      <c r="F7" s="611">
        <v>366852</v>
      </c>
      <c r="G7" s="611"/>
      <c r="H7" s="612">
        <f>G7+F7</f>
        <v>366852</v>
      </c>
    </row>
    <row r="8" spans="1:8" ht="12.75">
      <c r="A8" s="108" t="s">
        <v>658</v>
      </c>
      <c r="B8" s="109" t="s">
        <v>248</v>
      </c>
      <c r="C8" s="613">
        <v>11</v>
      </c>
      <c r="D8" s="614"/>
      <c r="E8" s="610">
        <f>D8+C8</f>
        <v>11</v>
      </c>
      <c r="F8" s="615">
        <v>11</v>
      </c>
      <c r="G8" s="615"/>
      <c r="H8" s="612">
        <f>G8+F8</f>
        <v>11</v>
      </c>
    </row>
    <row r="9" spans="1:8" ht="13.5" thickBot="1">
      <c r="A9" s="108" t="s">
        <v>659</v>
      </c>
      <c r="B9" s="109" t="s">
        <v>1071</v>
      </c>
      <c r="C9" s="616"/>
      <c r="D9" s="617"/>
      <c r="E9" s="618">
        <f>D9+C9</f>
        <v>0</v>
      </c>
      <c r="F9" s="619"/>
      <c r="G9" s="619"/>
      <c r="H9" s="620">
        <f>G9+F9</f>
        <v>0</v>
      </c>
    </row>
    <row r="10" spans="1:8" s="101" customFormat="1" ht="15.75" customHeight="1" thickBot="1">
      <c r="A10" s="104" t="s">
        <v>660</v>
      </c>
      <c r="B10" s="105" t="s">
        <v>1072</v>
      </c>
      <c r="C10" s="621">
        <f aca="true" t="shared" si="1" ref="C10:H10">SUM(C11:C15)</f>
        <v>8904</v>
      </c>
      <c r="D10" s="600">
        <f t="shared" si="1"/>
        <v>0</v>
      </c>
      <c r="E10" s="600">
        <f t="shared" si="1"/>
        <v>8904</v>
      </c>
      <c r="F10" s="600">
        <f t="shared" si="1"/>
        <v>1860</v>
      </c>
      <c r="G10" s="600">
        <f t="shared" si="1"/>
        <v>0</v>
      </c>
      <c r="H10" s="602">
        <f t="shared" si="1"/>
        <v>1860</v>
      </c>
    </row>
    <row r="11" spans="1:8" ht="12.75">
      <c r="A11" s="108" t="s">
        <v>661</v>
      </c>
      <c r="B11" s="109" t="s">
        <v>1073</v>
      </c>
      <c r="C11" s="622">
        <v>226</v>
      </c>
      <c r="D11" s="623"/>
      <c r="E11" s="605">
        <f>D11+C11</f>
        <v>226</v>
      </c>
      <c r="F11" s="624">
        <v>302</v>
      </c>
      <c r="G11" s="623"/>
      <c r="H11" s="607">
        <f>G11+F11</f>
        <v>302</v>
      </c>
    </row>
    <row r="12" spans="1:8" ht="12.75">
      <c r="A12" s="108" t="s">
        <v>662</v>
      </c>
      <c r="B12" s="109" t="s">
        <v>1074</v>
      </c>
      <c r="C12" s="613">
        <v>2060</v>
      </c>
      <c r="D12" s="614"/>
      <c r="E12" s="610">
        <f>D12+C12</f>
        <v>2060</v>
      </c>
      <c r="F12" s="615">
        <v>1138</v>
      </c>
      <c r="G12" s="614"/>
      <c r="H12" s="612">
        <f>G12+F12</f>
        <v>1138</v>
      </c>
    </row>
    <row r="13" spans="1:8" ht="12.75">
      <c r="A13" s="108" t="s">
        <v>663</v>
      </c>
      <c r="B13" s="109" t="s">
        <v>1075</v>
      </c>
      <c r="C13" s="613"/>
      <c r="D13" s="614"/>
      <c r="E13" s="610">
        <f>D13+C13</f>
        <v>0</v>
      </c>
      <c r="F13" s="615"/>
      <c r="G13" s="614"/>
      <c r="H13" s="612">
        <f>G13+F13</f>
        <v>0</v>
      </c>
    </row>
    <row r="14" spans="1:8" ht="12.75">
      <c r="A14" s="110" t="s">
        <v>664</v>
      </c>
      <c r="B14" s="109" t="s">
        <v>1076</v>
      </c>
      <c r="C14" s="613">
        <v>2518</v>
      </c>
      <c r="D14" s="614"/>
      <c r="E14" s="610">
        <f>D14+C14</f>
        <v>2518</v>
      </c>
      <c r="F14" s="615">
        <v>262</v>
      </c>
      <c r="G14" s="614"/>
      <c r="H14" s="612">
        <f>G14+F14</f>
        <v>262</v>
      </c>
    </row>
    <row r="15" spans="1:8" ht="13.5" thickBot="1">
      <c r="A15" s="108" t="s">
        <v>665</v>
      </c>
      <c r="B15" s="109" t="s">
        <v>1077</v>
      </c>
      <c r="C15" s="616">
        <v>4100</v>
      </c>
      <c r="D15" s="617"/>
      <c r="E15" s="618">
        <f>D15+C15</f>
        <v>4100</v>
      </c>
      <c r="F15" s="619">
        <v>158</v>
      </c>
      <c r="G15" s="617"/>
      <c r="H15" s="620">
        <f>G15+F15</f>
        <v>158</v>
      </c>
    </row>
    <row r="16" spans="1:8" s="100" customFormat="1" ht="27" customHeight="1" thickBot="1">
      <c r="A16" s="104" t="s">
        <v>666</v>
      </c>
      <c r="B16" s="209" t="s">
        <v>1078</v>
      </c>
      <c r="C16" s="621">
        <f aca="true" t="shared" si="2" ref="C16:H16">C5+C10</f>
        <v>347156</v>
      </c>
      <c r="D16" s="600">
        <f t="shared" si="2"/>
        <v>0</v>
      </c>
      <c r="E16" s="600">
        <f t="shared" si="2"/>
        <v>347156</v>
      </c>
      <c r="F16" s="600">
        <f t="shared" si="2"/>
        <v>369802</v>
      </c>
      <c r="G16" s="600">
        <f t="shared" si="2"/>
        <v>0</v>
      </c>
      <c r="H16" s="602">
        <f t="shared" si="2"/>
        <v>369802</v>
      </c>
    </row>
    <row r="17" spans="1:8" ht="50.25" customHeight="1" thickBot="1">
      <c r="A17" s="1263" t="s">
        <v>1079</v>
      </c>
      <c r="B17" s="1264"/>
      <c r="C17" s="625" t="s">
        <v>1065</v>
      </c>
      <c r="D17" s="626" t="s">
        <v>1066</v>
      </c>
      <c r="E17" s="627" t="s">
        <v>1067</v>
      </c>
      <c r="F17" s="626" t="s">
        <v>1068</v>
      </c>
      <c r="G17" s="626" t="s">
        <v>1066</v>
      </c>
      <c r="H17" s="628" t="s">
        <v>1069</v>
      </c>
    </row>
    <row r="18" spans="1:8" s="101" customFormat="1" ht="15.75" customHeight="1" thickBot="1">
      <c r="A18" s="111" t="s">
        <v>667</v>
      </c>
      <c r="B18" s="112" t="s">
        <v>1080</v>
      </c>
      <c r="C18" s="621">
        <f aca="true" t="shared" si="3" ref="C18:H18">C19+C20+C21</f>
        <v>295855</v>
      </c>
      <c r="D18" s="600">
        <f t="shared" si="3"/>
        <v>0</v>
      </c>
      <c r="E18" s="600">
        <f t="shared" si="3"/>
        <v>295855</v>
      </c>
      <c r="F18" s="600">
        <f t="shared" si="3"/>
        <v>354854</v>
      </c>
      <c r="G18" s="600">
        <f t="shared" si="3"/>
        <v>0</v>
      </c>
      <c r="H18" s="602">
        <f t="shared" si="3"/>
        <v>354854</v>
      </c>
    </row>
    <row r="19" spans="1:8" ht="12.75">
      <c r="A19" s="113" t="s">
        <v>668</v>
      </c>
      <c r="B19" s="109" t="s">
        <v>1081</v>
      </c>
      <c r="C19" s="622">
        <v>32895</v>
      </c>
      <c r="D19" s="623"/>
      <c r="E19" s="605">
        <f>D19+C19</f>
        <v>32895</v>
      </c>
      <c r="F19" s="623">
        <v>32895</v>
      </c>
      <c r="G19" s="623"/>
      <c r="H19" s="607">
        <f>G19+F19</f>
        <v>32895</v>
      </c>
    </row>
    <row r="20" spans="1:8" ht="12.75">
      <c r="A20" s="113" t="s">
        <v>669</v>
      </c>
      <c r="B20" s="109" t="s">
        <v>1082</v>
      </c>
      <c r="C20" s="629">
        <v>262960</v>
      </c>
      <c r="D20" s="630"/>
      <c r="E20" s="631">
        <f>D20+C20</f>
        <v>262960</v>
      </c>
      <c r="F20" s="630">
        <v>321959</v>
      </c>
      <c r="G20" s="630"/>
      <c r="H20" s="632">
        <f>G20+F20</f>
        <v>321959</v>
      </c>
    </row>
    <row r="21" spans="1:8" ht="13.5" thickBot="1">
      <c r="A21" s="114" t="s">
        <v>670</v>
      </c>
      <c r="B21" s="115" t="s">
        <v>1083</v>
      </c>
      <c r="C21" s="616"/>
      <c r="D21" s="617"/>
      <c r="E21" s="618">
        <f>D21+C21</f>
        <v>0</v>
      </c>
      <c r="F21" s="617"/>
      <c r="G21" s="617"/>
      <c r="H21" s="620">
        <f>G21+F21</f>
        <v>0</v>
      </c>
    </row>
    <row r="22" spans="1:8" s="101" customFormat="1" ht="15.75" customHeight="1" thickBot="1">
      <c r="A22" s="111" t="s">
        <v>671</v>
      </c>
      <c r="B22" s="112" t="s">
        <v>1084</v>
      </c>
      <c r="C22" s="621">
        <f aca="true" t="shared" si="4" ref="C22:H22">C23+C24</f>
        <v>-6414</v>
      </c>
      <c r="D22" s="600">
        <f t="shared" si="4"/>
        <v>0</v>
      </c>
      <c r="E22" s="600">
        <f t="shared" si="4"/>
        <v>-6414</v>
      </c>
      <c r="F22" s="600">
        <f t="shared" si="4"/>
        <v>-3637</v>
      </c>
      <c r="G22" s="600">
        <f t="shared" si="4"/>
        <v>0</v>
      </c>
      <c r="H22" s="602">
        <f t="shared" si="4"/>
        <v>-3637</v>
      </c>
    </row>
    <row r="23" spans="1:8" ht="12.75">
      <c r="A23" s="113" t="s">
        <v>672</v>
      </c>
      <c r="B23" s="109" t="s">
        <v>591</v>
      </c>
      <c r="C23" s="622">
        <v>-6414</v>
      </c>
      <c r="D23" s="623"/>
      <c r="E23" s="605">
        <f>D23+C23</f>
        <v>-6414</v>
      </c>
      <c r="F23" s="623">
        <v>-3637</v>
      </c>
      <c r="G23" s="623"/>
      <c r="H23" s="607">
        <f>G23+F23</f>
        <v>-3637</v>
      </c>
    </row>
    <row r="24" spans="1:8" ht="13.5" thickBot="1">
      <c r="A24" s="113" t="s">
        <v>673</v>
      </c>
      <c r="B24" s="109" t="s">
        <v>592</v>
      </c>
      <c r="C24" s="616"/>
      <c r="D24" s="617"/>
      <c r="E24" s="618">
        <f>D24+C24</f>
        <v>0</v>
      </c>
      <c r="F24" s="617"/>
      <c r="G24" s="617"/>
      <c r="H24" s="620">
        <f>G24+F24</f>
        <v>0</v>
      </c>
    </row>
    <row r="25" spans="1:8" s="101" customFormat="1" ht="15.75" customHeight="1" thickBot="1">
      <c r="A25" s="111" t="s">
        <v>674</v>
      </c>
      <c r="B25" s="105" t="s">
        <v>1122</v>
      </c>
      <c r="C25" s="621">
        <f>C26+C27+C28</f>
        <v>57715</v>
      </c>
      <c r="D25" s="600">
        <f>SUM(D26:D28)</f>
        <v>0</v>
      </c>
      <c r="E25" s="600">
        <f>SUM(E26:E28)</f>
        <v>57715</v>
      </c>
      <c r="F25" s="600">
        <f>SUM(F26:F28)</f>
        <v>18585</v>
      </c>
      <c r="G25" s="600">
        <f>SUM(G26:G28)</f>
        <v>0</v>
      </c>
      <c r="H25" s="602">
        <f>SUM(H26:H28)</f>
        <v>18585</v>
      </c>
    </row>
    <row r="26" spans="1:8" ht="12.75">
      <c r="A26" s="113" t="s">
        <v>675</v>
      </c>
      <c r="B26" s="109" t="s">
        <v>593</v>
      </c>
      <c r="C26" s="622">
        <v>7546</v>
      </c>
      <c r="D26" s="623"/>
      <c r="E26" s="605">
        <f>D26+C26</f>
        <v>7546</v>
      </c>
      <c r="F26" s="623">
        <v>6350</v>
      </c>
      <c r="G26" s="623"/>
      <c r="H26" s="607">
        <f>G26+F26</f>
        <v>6350</v>
      </c>
    </row>
    <row r="27" spans="1:8" ht="12.75">
      <c r="A27" s="113" t="s">
        <v>676</v>
      </c>
      <c r="B27" s="109" t="s">
        <v>594</v>
      </c>
      <c r="C27" s="613">
        <v>37137</v>
      </c>
      <c r="D27" s="614"/>
      <c r="E27" s="610">
        <f>D27+C27</f>
        <v>37137</v>
      </c>
      <c r="F27" s="614">
        <v>12235</v>
      </c>
      <c r="G27" s="614"/>
      <c r="H27" s="612">
        <f>G27+F27</f>
        <v>12235</v>
      </c>
    </row>
    <row r="28" spans="1:8" ht="13.5" thickBot="1">
      <c r="A28" s="113" t="s">
        <v>677</v>
      </c>
      <c r="B28" s="109" t="s">
        <v>595</v>
      </c>
      <c r="C28" s="616">
        <v>13032</v>
      </c>
      <c r="D28" s="617"/>
      <c r="E28" s="618">
        <f>D28+C28</f>
        <v>13032</v>
      </c>
      <c r="F28" s="617">
        <v>0</v>
      </c>
      <c r="G28" s="617"/>
      <c r="H28" s="620">
        <f>G28+F28</f>
        <v>0</v>
      </c>
    </row>
    <row r="29" spans="1:8" s="102" customFormat="1" ht="24" customHeight="1" thickBot="1">
      <c r="A29" s="116" t="s">
        <v>678</v>
      </c>
      <c r="B29" s="208" t="s">
        <v>1123</v>
      </c>
      <c r="C29" s="633">
        <f aca="true" t="shared" si="5" ref="C29:H29">C18+C22+C25</f>
        <v>347156</v>
      </c>
      <c r="D29" s="634">
        <f t="shared" si="5"/>
        <v>0</v>
      </c>
      <c r="E29" s="634">
        <f t="shared" si="5"/>
        <v>347156</v>
      </c>
      <c r="F29" s="634">
        <f t="shared" si="5"/>
        <v>369802</v>
      </c>
      <c r="G29" s="634">
        <f t="shared" si="5"/>
        <v>0</v>
      </c>
      <c r="H29" s="635">
        <f t="shared" si="5"/>
        <v>369802</v>
      </c>
    </row>
    <row r="30" ht="13.5" thickTop="1">
      <c r="D30" s="637"/>
    </row>
    <row r="31" ht="12.75">
      <c r="D31" s="637"/>
    </row>
    <row r="32" ht="12.75">
      <c r="D32" s="637"/>
    </row>
    <row r="33" ht="12.75">
      <c r="D33" s="637"/>
    </row>
    <row r="34" ht="12.75">
      <c r="D34" s="637"/>
    </row>
    <row r="35" ht="12.75">
      <c r="D35" s="637"/>
    </row>
    <row r="36" ht="12.75">
      <c r="D36" s="637"/>
    </row>
    <row r="37" ht="12.75">
      <c r="D37" s="637"/>
    </row>
    <row r="38" ht="12.75">
      <c r="D38" s="637"/>
    </row>
    <row r="39" ht="12.75">
      <c r="D39" s="637"/>
    </row>
    <row r="40" ht="12.75">
      <c r="D40" s="637"/>
    </row>
    <row r="41" ht="12.75">
      <c r="D41" s="637"/>
    </row>
    <row r="42" ht="12.75">
      <c r="D42" s="637"/>
    </row>
    <row r="43" ht="12.75">
      <c r="D43" s="637"/>
    </row>
    <row r="44" ht="12.75">
      <c r="D44" s="637"/>
    </row>
    <row r="45" ht="12.75">
      <c r="D45" s="637"/>
    </row>
  </sheetData>
  <sheetProtection/>
  <mergeCells count="4">
    <mergeCell ref="A4:B4"/>
    <mergeCell ref="A17:B17"/>
    <mergeCell ref="A1:H1"/>
    <mergeCell ref="A2:H2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0" r:id="rId1"/>
  <headerFooter alignWithMargins="0">
    <oddHeader>&amp;R
&amp;"Times New Roman CE,Félkövér dőlt"&amp;8 14/a. számú melléklet
Domaháza Községi Önk.Képviselő-Testülete 9/2011(IV.28)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F12" sqref="F12"/>
    </sheetView>
  </sheetViews>
  <sheetFormatPr defaultColWidth="9.00390625" defaultRowHeight="12.75"/>
  <cols>
    <col min="1" max="1" width="6.50390625" style="103" customWidth="1"/>
    <col min="2" max="2" width="59.50390625" style="103" customWidth="1"/>
    <col min="3" max="5" width="16.00390625" style="636" customWidth="1"/>
    <col min="6" max="16384" width="9.375" style="372" customWidth="1"/>
  </cols>
  <sheetData>
    <row r="1" spans="1:5" s="96" customFormat="1" ht="29.25" customHeight="1">
      <c r="A1" s="1265" t="s">
        <v>162</v>
      </c>
      <c r="B1" s="1265"/>
      <c r="C1" s="1265"/>
      <c r="D1" s="1265"/>
      <c r="E1" s="1265"/>
    </row>
    <row r="2" spans="1:5" s="96" customFormat="1" ht="32.25" customHeight="1">
      <c r="A2" s="1275" t="s">
        <v>1014</v>
      </c>
      <c r="B2" s="1275"/>
      <c r="C2" s="1275"/>
      <c r="D2" s="1275"/>
      <c r="E2" s="1275"/>
    </row>
    <row r="3" spans="1:5" s="96" customFormat="1" ht="35.25" customHeight="1">
      <c r="A3" s="1276" t="s">
        <v>212</v>
      </c>
      <c r="B3" s="1276"/>
      <c r="C3" s="1276"/>
      <c r="D3" s="1276"/>
      <c r="E3" s="1276"/>
    </row>
    <row r="4" spans="1:5" ht="13.5" customHeight="1" thickBot="1">
      <c r="A4" s="1277" t="s">
        <v>698</v>
      </c>
      <c r="B4" s="1277"/>
      <c r="C4" s="1277"/>
      <c r="D4" s="1277"/>
      <c r="E4" s="1277"/>
    </row>
    <row r="5" spans="1:5" s="374" customFormat="1" ht="28.5" customHeight="1">
      <c r="A5" s="1267" t="s">
        <v>813</v>
      </c>
      <c r="B5" s="1269" t="s">
        <v>734</v>
      </c>
      <c r="C5" s="1008" t="s">
        <v>1002</v>
      </c>
      <c r="D5" s="1008" t="s">
        <v>1003</v>
      </c>
      <c r="E5" s="1271" t="s">
        <v>1001</v>
      </c>
    </row>
    <row r="6" spans="1:5" s="374" customFormat="1" ht="12.75">
      <c r="A6" s="1268"/>
      <c r="B6" s="1270"/>
      <c r="C6" s="1273" t="s">
        <v>1004</v>
      </c>
      <c r="D6" s="1274"/>
      <c r="E6" s="1272"/>
    </row>
    <row r="7" spans="1:5" s="375" customFormat="1" ht="15" customHeight="1" thickBot="1">
      <c r="A7" s="1009">
        <v>1</v>
      </c>
      <c r="B7" s="1010">
        <v>2</v>
      </c>
      <c r="C7" s="1010">
        <v>3</v>
      </c>
      <c r="D7" s="1010">
        <v>4</v>
      </c>
      <c r="E7" s="1011">
        <v>5</v>
      </c>
    </row>
    <row r="8" spans="1:5" s="375" customFormat="1" ht="12.75">
      <c r="A8" s="117">
        <v>1</v>
      </c>
      <c r="B8" s="1012" t="s">
        <v>736</v>
      </c>
      <c r="C8" s="638">
        <v>77776</v>
      </c>
      <c r="D8" s="638">
        <v>79237</v>
      </c>
      <c r="E8" s="993">
        <v>90156</v>
      </c>
    </row>
    <row r="9" spans="1:5" s="375" customFormat="1" ht="12.75">
      <c r="A9" s="118">
        <v>2</v>
      </c>
      <c r="B9" s="119" t="s">
        <v>737</v>
      </c>
      <c r="C9" s="639">
        <v>20516</v>
      </c>
      <c r="D9" s="639">
        <v>20516</v>
      </c>
      <c r="E9" s="994">
        <v>17907</v>
      </c>
    </row>
    <row r="10" spans="1:5" s="375" customFormat="1" ht="12.75">
      <c r="A10" s="118">
        <v>3</v>
      </c>
      <c r="B10" s="119" t="s">
        <v>1015</v>
      </c>
      <c r="C10" s="639">
        <v>49207</v>
      </c>
      <c r="D10" s="639">
        <v>39430</v>
      </c>
      <c r="E10" s="994">
        <v>33678</v>
      </c>
    </row>
    <row r="11" spans="1:5" s="375" customFormat="1" ht="12.75">
      <c r="A11" s="118">
        <v>4</v>
      </c>
      <c r="B11" s="119" t="s">
        <v>1022</v>
      </c>
      <c r="C11" s="639"/>
      <c r="D11" s="639">
        <v>11145</v>
      </c>
      <c r="E11" s="994">
        <v>11145</v>
      </c>
    </row>
    <row r="12" spans="1:5" s="375" customFormat="1" ht="12.75">
      <c r="A12" s="118">
        <v>5</v>
      </c>
      <c r="B12" s="119" t="s">
        <v>1023</v>
      </c>
      <c r="C12" s="639">
        <v>5143</v>
      </c>
      <c r="D12" s="639">
        <v>5143</v>
      </c>
      <c r="E12" s="994">
        <v>6833</v>
      </c>
    </row>
    <row r="13" spans="1:5" s="375" customFormat="1" ht="12.75">
      <c r="A13" s="118">
        <v>6</v>
      </c>
      <c r="B13" s="119" t="s">
        <v>1016</v>
      </c>
      <c r="C13" s="639">
        <v>49231</v>
      </c>
      <c r="D13" s="639">
        <v>48925</v>
      </c>
      <c r="E13" s="994">
        <v>31954</v>
      </c>
    </row>
    <row r="14" spans="1:5" s="375" customFormat="1" ht="12.75">
      <c r="A14" s="118">
        <v>7</v>
      </c>
      <c r="B14" s="119" t="s">
        <v>834</v>
      </c>
      <c r="C14" s="639"/>
      <c r="D14" s="639"/>
      <c r="E14" s="994"/>
    </row>
    <row r="15" spans="1:5" s="375" customFormat="1" ht="12.75">
      <c r="A15" s="120">
        <v>8</v>
      </c>
      <c r="B15" s="1013" t="s">
        <v>1017</v>
      </c>
      <c r="C15" s="640">
        <v>3276</v>
      </c>
      <c r="D15" s="640">
        <v>36059</v>
      </c>
      <c r="E15" s="995">
        <v>37617</v>
      </c>
    </row>
    <row r="16" spans="1:5" s="375" customFormat="1" ht="12.75">
      <c r="A16" s="118">
        <v>9</v>
      </c>
      <c r="B16" s="119" t="s">
        <v>1026</v>
      </c>
      <c r="C16" s="639"/>
      <c r="D16" s="639"/>
      <c r="E16" s="994"/>
    </row>
    <row r="17" spans="1:5" s="375" customFormat="1" ht="12.75">
      <c r="A17" s="120">
        <v>10</v>
      </c>
      <c r="B17" s="119" t="s">
        <v>1027</v>
      </c>
      <c r="C17" s="639"/>
      <c r="D17" s="639"/>
      <c r="E17" s="994"/>
    </row>
    <row r="18" spans="1:5" s="375" customFormat="1" ht="12.75">
      <c r="A18" s="118">
        <v>11</v>
      </c>
      <c r="B18" s="119" t="s">
        <v>1028</v>
      </c>
      <c r="C18" s="639"/>
      <c r="D18" s="639"/>
      <c r="E18" s="994"/>
    </row>
    <row r="19" spans="1:5" s="375" customFormat="1" ht="13.5" thickBot="1">
      <c r="A19" s="120">
        <v>12</v>
      </c>
      <c r="B19" s="119" t="s">
        <v>1152</v>
      </c>
      <c r="C19" s="640">
        <v>2800</v>
      </c>
      <c r="D19" s="640">
        <v>2800</v>
      </c>
      <c r="E19" s="995">
        <v>1796</v>
      </c>
    </row>
    <row r="20" spans="1:5" s="97" customFormat="1" ht="15.75" thickBot="1">
      <c r="A20" s="121">
        <v>13</v>
      </c>
      <c r="B20" s="1014" t="s">
        <v>63</v>
      </c>
      <c r="C20" s="1015">
        <f>SUM(C8:C19)</f>
        <v>207949</v>
      </c>
      <c r="D20" s="1015">
        <f>SUM(D8:D19)</f>
        <v>243255</v>
      </c>
      <c r="E20" s="1016">
        <f>SUM(E8:E19)</f>
        <v>231086</v>
      </c>
    </row>
    <row r="21" spans="1:5" s="97" customFormat="1" ht="15">
      <c r="A21" s="117">
        <v>14</v>
      </c>
      <c r="B21" s="1012" t="s">
        <v>1029</v>
      </c>
      <c r="C21" s="996">
        <v>1196</v>
      </c>
      <c r="D21" s="996">
        <v>1196</v>
      </c>
      <c r="E21" s="997">
        <v>1196</v>
      </c>
    </row>
    <row r="22" spans="1:5" s="97" customFormat="1" ht="15">
      <c r="A22" s="120">
        <v>15</v>
      </c>
      <c r="B22" s="1013" t="s">
        <v>1030</v>
      </c>
      <c r="C22" s="630">
        <v>4566</v>
      </c>
      <c r="D22" s="630">
        <v>4566</v>
      </c>
      <c r="E22" s="998">
        <v>4282</v>
      </c>
    </row>
    <row r="23" spans="1:5" s="97" customFormat="1" ht="15">
      <c r="A23" s="120">
        <v>16</v>
      </c>
      <c r="B23" s="1013" t="s">
        <v>1031</v>
      </c>
      <c r="C23" s="630"/>
      <c r="D23" s="630"/>
      <c r="E23" s="998"/>
    </row>
    <row r="24" spans="1:5" s="97" customFormat="1" ht="15.75" thickBot="1">
      <c r="A24" s="120">
        <v>17</v>
      </c>
      <c r="B24" s="1013" t="s">
        <v>1032</v>
      </c>
      <c r="C24" s="630"/>
      <c r="D24" s="630"/>
      <c r="E24" s="998"/>
    </row>
    <row r="25" spans="1:5" s="97" customFormat="1" ht="15.75" thickBot="1">
      <c r="A25" s="121">
        <v>18</v>
      </c>
      <c r="B25" s="1014" t="s">
        <v>1033</v>
      </c>
      <c r="C25" s="1015">
        <f>SUM(C21:C24)</f>
        <v>5762</v>
      </c>
      <c r="D25" s="1015">
        <f>SUM(D21:D24)</f>
        <v>5762</v>
      </c>
      <c r="E25" s="1016">
        <f>SUM(E21:E24)</f>
        <v>5478</v>
      </c>
    </row>
    <row r="26" spans="1:5" s="97" customFormat="1" ht="15.75" thickBot="1">
      <c r="A26" s="121">
        <v>19</v>
      </c>
      <c r="B26" s="1014" t="s">
        <v>1034</v>
      </c>
      <c r="C26" s="1015">
        <f>C20+C25</f>
        <v>213711</v>
      </c>
      <c r="D26" s="1015">
        <f>D20+D25</f>
        <v>249017</v>
      </c>
      <c r="E26" s="1016">
        <f>E20+E25</f>
        <v>236564</v>
      </c>
    </row>
    <row r="27" spans="1:5" s="375" customFormat="1" ht="12.75">
      <c r="A27" s="117">
        <v>20</v>
      </c>
      <c r="B27" s="1012" t="s">
        <v>939</v>
      </c>
      <c r="C27" s="996"/>
      <c r="D27" s="996"/>
      <c r="E27" s="997"/>
    </row>
    <row r="28" spans="1:5" s="375" customFormat="1" ht="12.75">
      <c r="A28" s="118">
        <v>21</v>
      </c>
      <c r="B28" s="119" t="s">
        <v>1035</v>
      </c>
      <c r="C28" s="1017"/>
      <c r="D28" s="1017"/>
      <c r="E28" s="1007"/>
    </row>
    <row r="29" spans="1:5" s="375" customFormat="1" ht="13.5" thickBot="1">
      <c r="A29" s="120">
        <v>22</v>
      </c>
      <c r="B29" s="1013" t="s">
        <v>1018</v>
      </c>
      <c r="C29" s="1017"/>
      <c r="D29" s="1017"/>
      <c r="E29" s="998">
        <v>-3942</v>
      </c>
    </row>
    <row r="30" spans="1:5" s="97" customFormat="1" ht="15.75" thickBot="1">
      <c r="A30" s="121">
        <v>23</v>
      </c>
      <c r="B30" s="1014" t="s">
        <v>1036</v>
      </c>
      <c r="C30" s="999">
        <f>SUM(C26:C29)</f>
        <v>213711</v>
      </c>
      <c r="D30" s="999">
        <f>SUM(D26:D29)</f>
        <v>249017</v>
      </c>
      <c r="E30" s="1000">
        <f>SUM(E26:E29)</f>
        <v>232622</v>
      </c>
    </row>
    <row r="31" spans="1:5" s="375" customFormat="1" ht="12.75">
      <c r="A31" s="117">
        <v>24</v>
      </c>
      <c r="B31" s="1012" t="s">
        <v>705</v>
      </c>
      <c r="C31" s="1001">
        <v>12978</v>
      </c>
      <c r="D31" s="1001">
        <v>12978</v>
      </c>
      <c r="E31" s="1002">
        <v>14038</v>
      </c>
    </row>
    <row r="32" spans="1:5" s="375" customFormat="1" ht="12.75">
      <c r="A32" s="118">
        <v>25</v>
      </c>
      <c r="B32" s="119" t="s">
        <v>1019</v>
      </c>
      <c r="C32" s="1003">
        <v>36042</v>
      </c>
      <c r="D32" s="1003">
        <v>36092</v>
      </c>
      <c r="E32" s="1004">
        <v>37038</v>
      </c>
    </row>
    <row r="33" spans="1:5" s="375" customFormat="1" ht="12.75">
      <c r="A33" s="118">
        <v>26</v>
      </c>
      <c r="B33" s="119" t="s">
        <v>1041</v>
      </c>
      <c r="C33" s="1003">
        <v>129747</v>
      </c>
      <c r="D33" s="1003">
        <v>160586</v>
      </c>
      <c r="E33" s="1004">
        <v>160586</v>
      </c>
    </row>
    <row r="34" spans="1:5" s="375" customFormat="1" ht="12.75">
      <c r="A34" s="118">
        <v>27</v>
      </c>
      <c r="B34" s="119" t="s">
        <v>1042</v>
      </c>
      <c r="C34" s="1003"/>
      <c r="D34" s="1003"/>
      <c r="E34" s="1004">
        <v>7740</v>
      </c>
    </row>
    <row r="35" spans="1:5" s="375" customFormat="1" ht="12.75">
      <c r="A35" s="118">
        <v>28</v>
      </c>
      <c r="B35" s="122" t="s">
        <v>1020</v>
      </c>
      <c r="C35" s="1003"/>
      <c r="D35" s="1003">
        <v>11907</v>
      </c>
      <c r="E35" s="1004">
        <v>7562</v>
      </c>
    </row>
    <row r="36" spans="1:5" s="375" customFormat="1" ht="12.75">
      <c r="A36" s="118">
        <v>29</v>
      </c>
      <c r="B36" s="119" t="s">
        <v>1043</v>
      </c>
      <c r="C36" s="1003"/>
      <c r="D36" s="1003"/>
      <c r="E36" s="1004"/>
    </row>
    <row r="37" spans="1:5" s="375" customFormat="1" ht="12.75">
      <c r="A37" s="118">
        <v>30</v>
      </c>
      <c r="B37" s="119" t="s">
        <v>1044</v>
      </c>
      <c r="C37" s="1003">
        <v>3200</v>
      </c>
      <c r="D37" s="1003">
        <v>3200</v>
      </c>
      <c r="E37" s="1004">
        <v>3157</v>
      </c>
    </row>
    <row r="38" spans="1:5" s="375" customFormat="1" ht="12.75">
      <c r="A38" s="120">
        <v>31</v>
      </c>
      <c r="B38" s="119" t="s">
        <v>1045</v>
      </c>
      <c r="C38" s="1005"/>
      <c r="D38" s="1005"/>
      <c r="E38" s="1006"/>
    </row>
    <row r="39" spans="1:5" s="375" customFormat="1" ht="12.75">
      <c r="A39" s="118">
        <v>32</v>
      </c>
      <c r="B39" s="119" t="s">
        <v>1046</v>
      </c>
      <c r="C39" s="1003">
        <v>4268</v>
      </c>
      <c r="D39" s="1003">
        <v>6525</v>
      </c>
      <c r="E39" s="1004">
        <v>9220</v>
      </c>
    </row>
    <row r="40" spans="1:5" s="375" customFormat="1" ht="12.75">
      <c r="A40" s="120">
        <v>33</v>
      </c>
      <c r="B40" s="1018" t="s">
        <v>1047</v>
      </c>
      <c r="C40" s="1005"/>
      <c r="D40" s="1005"/>
      <c r="E40" s="1006"/>
    </row>
    <row r="41" spans="1:5" s="375" customFormat="1" ht="12.75">
      <c r="A41" s="118">
        <v>34</v>
      </c>
      <c r="B41" s="1012" t="s">
        <v>1048</v>
      </c>
      <c r="C41" s="614"/>
      <c r="D41" s="614"/>
      <c r="E41" s="1007"/>
    </row>
    <row r="42" spans="1:5" s="375" customFormat="1" ht="13.5" thickBot="1">
      <c r="A42" s="120">
        <v>35</v>
      </c>
      <c r="B42" s="1012" t="s">
        <v>1049</v>
      </c>
      <c r="C42" s="630"/>
      <c r="D42" s="630"/>
      <c r="E42" s="998"/>
    </row>
    <row r="43" spans="1:5" s="375" customFormat="1" ht="21.75" thickBot="1">
      <c r="A43" s="121">
        <v>36</v>
      </c>
      <c r="B43" s="1014" t="s">
        <v>1050</v>
      </c>
      <c r="C43" s="1019">
        <f>C31+C32+C33+C34+C35+C37+C38+C39+C41+C42</f>
        <v>186235</v>
      </c>
      <c r="D43" s="1019">
        <f>D31+D32+D33+D34+D35+D37+D38+D39+D41+D42</f>
        <v>231288</v>
      </c>
      <c r="E43" s="1020">
        <f>E31+E32+E33+E34+E35+E37+E38+E39+E41+E42</f>
        <v>239341</v>
      </c>
    </row>
    <row r="44" spans="1:5" s="375" customFormat="1" ht="12.75">
      <c r="A44" s="117">
        <v>37</v>
      </c>
      <c r="B44" s="1012" t="s">
        <v>1051</v>
      </c>
      <c r="C44" s="996"/>
      <c r="D44" s="996"/>
      <c r="E44" s="997"/>
    </row>
    <row r="45" spans="1:5" s="375" customFormat="1" ht="12.75">
      <c r="A45" s="120">
        <v>38</v>
      </c>
      <c r="B45" s="1012" t="s">
        <v>1052</v>
      </c>
      <c r="C45" s="614">
        <v>27476</v>
      </c>
      <c r="D45" s="614">
        <v>17729</v>
      </c>
      <c r="E45" s="1007">
        <v>4057</v>
      </c>
    </row>
    <row r="46" spans="1:5" s="375" customFormat="1" ht="12.75">
      <c r="A46" s="117">
        <v>39</v>
      </c>
      <c r="B46" s="1013" t="s">
        <v>1053</v>
      </c>
      <c r="C46" s="996"/>
      <c r="D46" s="996"/>
      <c r="E46" s="997"/>
    </row>
    <row r="47" spans="1:5" s="375" customFormat="1" ht="13.5" thickBot="1">
      <c r="A47" s="120">
        <v>40</v>
      </c>
      <c r="B47" s="1013" t="s">
        <v>1054</v>
      </c>
      <c r="C47" s="630"/>
      <c r="D47" s="630"/>
      <c r="E47" s="998"/>
    </row>
    <row r="48" spans="1:5" s="375" customFormat="1" ht="12.75">
      <c r="A48" s="1021">
        <v>41</v>
      </c>
      <c r="B48" s="1022" t="s">
        <v>1055</v>
      </c>
      <c r="C48" s="1023">
        <f>SUM(C44:C47)</f>
        <v>27476</v>
      </c>
      <c r="D48" s="1023">
        <f>SUM(D44:D47)</f>
        <v>17729</v>
      </c>
      <c r="E48" s="1024">
        <f>SUM(E44:E47)</f>
        <v>4057</v>
      </c>
    </row>
    <row r="49" spans="1:5" s="97" customFormat="1" ht="15.75" thickBot="1">
      <c r="A49" s="1025">
        <v>42</v>
      </c>
      <c r="B49" s="1026" t="s">
        <v>1056</v>
      </c>
      <c r="C49" s="1027">
        <f>C43+C48</f>
        <v>213711</v>
      </c>
      <c r="D49" s="1027">
        <f>D43+D48</f>
        <v>249017</v>
      </c>
      <c r="E49" s="1028">
        <f>E43+E48</f>
        <v>243398</v>
      </c>
    </row>
    <row r="50" spans="1:5" s="375" customFormat="1" ht="12.75">
      <c r="A50" s="117">
        <v>43</v>
      </c>
      <c r="B50" s="1012" t="s">
        <v>721</v>
      </c>
      <c r="C50" s="996"/>
      <c r="D50" s="996"/>
      <c r="E50" s="997"/>
    </row>
    <row r="51" spans="1:5" s="375" customFormat="1" ht="12.75">
      <c r="A51" s="120">
        <v>44</v>
      </c>
      <c r="B51" s="119" t="s">
        <v>1057</v>
      </c>
      <c r="C51" s="1017"/>
      <c r="D51" s="1017"/>
      <c r="E51" s="998"/>
    </row>
    <row r="52" spans="1:5" s="375" customFormat="1" ht="13.5" thickBot="1">
      <c r="A52" s="120">
        <v>45</v>
      </c>
      <c r="B52" s="1013" t="s">
        <v>1021</v>
      </c>
      <c r="C52" s="1029"/>
      <c r="D52" s="1029"/>
      <c r="E52" s="998">
        <v>-13032</v>
      </c>
    </row>
    <row r="53" spans="1:5" s="375" customFormat="1" ht="13.5" thickBot="1">
      <c r="A53" s="1030">
        <v>46</v>
      </c>
      <c r="B53" s="1031" t="s">
        <v>1058</v>
      </c>
      <c r="C53" s="1019">
        <f>C49+C50+C51+C52</f>
        <v>213711</v>
      </c>
      <c r="D53" s="1019">
        <f>D49+D50+D51+D52</f>
        <v>249017</v>
      </c>
      <c r="E53" s="1032">
        <f>E49+E50+E51+E52</f>
        <v>230366</v>
      </c>
    </row>
    <row r="54" spans="1:5" s="375" customFormat="1" ht="21.75" thickBot="1">
      <c r="A54" s="1033">
        <v>47</v>
      </c>
      <c r="B54" s="1014" t="s">
        <v>1059</v>
      </c>
      <c r="C54" s="1019">
        <f>C43+C50-C20-C27</f>
        <v>-21714</v>
      </c>
      <c r="D54" s="1019">
        <f>D43+D50-D20-D27</f>
        <v>-11967</v>
      </c>
      <c r="E54" s="1019">
        <f>E43+E50-E20-E27</f>
        <v>8255</v>
      </c>
    </row>
    <row r="55" spans="1:5" s="375" customFormat="1" ht="13.5" thickBot="1">
      <c r="A55" s="1034">
        <v>48</v>
      </c>
      <c r="B55" s="1035" t="s">
        <v>1060</v>
      </c>
      <c r="C55" s="1036">
        <f>C48-C25</f>
        <v>21714</v>
      </c>
      <c r="D55" s="1036">
        <f>D48-D25</f>
        <v>11967</v>
      </c>
      <c r="E55" s="1037">
        <f>E48-E25</f>
        <v>-1421</v>
      </c>
    </row>
    <row r="56" spans="1:5" s="375" customFormat="1" ht="21.75" thickBot="1">
      <c r="A56" s="1034">
        <v>49</v>
      </c>
      <c r="B56" s="1035" t="s">
        <v>1061</v>
      </c>
      <c r="C56" s="1038"/>
      <c r="D56" s="1038"/>
      <c r="E56" s="1037">
        <f>E51-E28</f>
        <v>0</v>
      </c>
    </row>
    <row r="57" spans="1:5" s="375" customFormat="1" ht="13.5" thickBot="1">
      <c r="A57" s="1034">
        <v>50</v>
      </c>
      <c r="B57" s="1035" t="s">
        <v>1062</v>
      </c>
      <c r="C57" s="1038"/>
      <c r="D57" s="1038"/>
      <c r="E57" s="1037">
        <f>E52-E29</f>
        <v>-9090</v>
      </c>
    </row>
    <row r="58" ht="15.75">
      <c r="B58" s="1039"/>
    </row>
  </sheetData>
  <sheetProtection/>
  <mergeCells count="8">
    <mergeCell ref="A1:E1"/>
    <mergeCell ref="A2:E2"/>
    <mergeCell ref="A3:E3"/>
    <mergeCell ref="A4:E4"/>
    <mergeCell ref="A5:A6"/>
    <mergeCell ref="B5:B6"/>
    <mergeCell ref="E5:E6"/>
    <mergeCell ref="C6:D6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80" r:id="rId1"/>
  <headerFooter alignWithMargins="0">
    <oddHeader>&amp;R&amp;"Times New Roman CE,Félkövér dőlt"&amp;12 &amp;11 &amp;8 14/b.számú melléklet
Domaháza Községi Önk.Képviselő-Testülete 9/2011(IV.28)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13" sqref="E13"/>
    </sheetView>
  </sheetViews>
  <sheetFormatPr defaultColWidth="9.00390625" defaultRowHeight="12.75"/>
  <cols>
    <col min="1" max="1" width="6.50390625" style="372" customWidth="1"/>
    <col min="2" max="2" width="49.50390625" style="103" customWidth="1"/>
    <col min="3" max="3" width="16.00390625" style="636" customWidth="1"/>
    <col min="4" max="4" width="14.875" style="636" customWidth="1"/>
    <col min="5" max="6" width="16.00390625" style="636" customWidth="1"/>
    <col min="7" max="7" width="14.00390625" style="636" customWidth="1"/>
    <col min="8" max="8" width="16.00390625" style="636" customWidth="1"/>
    <col min="9" max="16384" width="9.375" style="372" customWidth="1"/>
  </cols>
  <sheetData>
    <row r="1" spans="1:8" s="123" customFormat="1" ht="25.5" customHeight="1">
      <c r="A1" s="1265" t="s">
        <v>162</v>
      </c>
      <c r="B1" s="1265"/>
      <c r="C1" s="1265"/>
      <c r="D1" s="1265"/>
      <c r="E1" s="1265"/>
      <c r="F1" s="1265"/>
      <c r="G1" s="1265"/>
      <c r="H1" s="1265"/>
    </row>
    <row r="2" spans="1:8" s="376" customFormat="1" ht="18" customHeight="1">
      <c r="A2" s="1275" t="s">
        <v>1124</v>
      </c>
      <c r="B2" s="1275"/>
      <c r="C2" s="1275"/>
      <c r="D2" s="1275"/>
      <c r="E2" s="1275"/>
      <c r="F2" s="1275"/>
      <c r="G2" s="1275"/>
      <c r="H2" s="1275"/>
    </row>
    <row r="3" spans="1:8" s="123" customFormat="1" ht="16.5" customHeight="1">
      <c r="A3" s="1276" t="s">
        <v>212</v>
      </c>
      <c r="B3" s="1276"/>
      <c r="C3" s="1276"/>
      <c r="D3" s="1276"/>
      <c r="E3" s="1276"/>
      <c r="F3" s="1276"/>
      <c r="G3" s="1276"/>
      <c r="H3" s="1276"/>
    </row>
    <row r="4" spans="1:8" s="103" customFormat="1" ht="13.5" customHeight="1" thickBot="1">
      <c r="A4" s="1278" t="s">
        <v>698</v>
      </c>
      <c r="B4" s="1278"/>
      <c r="C4" s="1278"/>
      <c r="D4" s="1278"/>
      <c r="E4" s="1278"/>
      <c r="F4" s="1278"/>
      <c r="G4" s="1278"/>
      <c r="H4" s="1278"/>
    </row>
    <row r="5" spans="1:8" ht="54" customHeight="1" thickBot="1" thickTop="1">
      <c r="A5" s="377" t="s">
        <v>652</v>
      </c>
      <c r="B5" s="378" t="s">
        <v>734</v>
      </c>
      <c r="C5" s="774" t="s">
        <v>1065</v>
      </c>
      <c r="D5" s="774" t="s">
        <v>1066</v>
      </c>
      <c r="E5" s="775" t="s">
        <v>1067</v>
      </c>
      <c r="F5" s="774" t="s">
        <v>1068</v>
      </c>
      <c r="G5" s="774" t="s">
        <v>1066</v>
      </c>
      <c r="H5" s="776" t="s">
        <v>1069</v>
      </c>
    </row>
    <row r="6" spans="1:8" s="375" customFormat="1" ht="18" customHeight="1">
      <c r="A6" s="379">
        <v>1</v>
      </c>
      <c r="B6" s="380" t="s">
        <v>1125</v>
      </c>
      <c r="C6" s="777">
        <v>2518</v>
      </c>
      <c r="D6" s="778"/>
      <c r="E6" s="779">
        <f>D6+C6</f>
        <v>2518</v>
      </c>
      <c r="F6" s="780">
        <v>262</v>
      </c>
      <c r="G6" s="778"/>
      <c r="H6" s="781">
        <f>G6+F6</f>
        <v>262</v>
      </c>
    </row>
    <row r="7" spans="1:8" s="375" customFormat="1" ht="18" customHeight="1">
      <c r="A7" s="117">
        <v>2</v>
      </c>
      <c r="B7" s="385" t="s">
        <v>740</v>
      </c>
      <c r="C7" s="638"/>
      <c r="D7" s="791"/>
      <c r="E7" s="792"/>
      <c r="F7" s="793">
        <v>-4057</v>
      </c>
      <c r="G7" s="791"/>
      <c r="H7" s="794">
        <v>-4057</v>
      </c>
    </row>
    <row r="8" spans="1:8" s="375" customFormat="1" ht="25.5" customHeight="1">
      <c r="A8" s="118">
        <v>3</v>
      </c>
      <c r="B8" s="381" t="s">
        <v>1126</v>
      </c>
      <c r="C8" s="639">
        <v>-8932</v>
      </c>
      <c r="D8" s="782"/>
      <c r="E8" s="783">
        <f>D8+C8</f>
        <v>-8932</v>
      </c>
      <c r="F8" s="784">
        <v>158</v>
      </c>
      <c r="G8" s="782"/>
      <c r="H8" s="785">
        <f>G8+F8</f>
        <v>158</v>
      </c>
    </row>
    <row r="9" spans="1:8" s="375" customFormat="1" ht="18" customHeight="1">
      <c r="A9" s="118">
        <v>4</v>
      </c>
      <c r="B9" s="381" t="s">
        <v>1127</v>
      </c>
      <c r="C9" s="639"/>
      <c r="D9" s="782"/>
      <c r="E9" s="783">
        <f>D9+C9</f>
        <v>0</v>
      </c>
      <c r="F9" s="784"/>
      <c r="G9" s="782"/>
      <c r="H9" s="785">
        <f>G9+F9</f>
        <v>0</v>
      </c>
    </row>
    <row r="10" spans="1:8" s="375" customFormat="1" ht="18" customHeight="1" thickBot="1">
      <c r="A10" s="120">
        <v>5</v>
      </c>
      <c r="B10" s="382" t="s">
        <v>1128</v>
      </c>
      <c r="C10" s="640"/>
      <c r="D10" s="786"/>
      <c r="E10" s="787">
        <f>D10+C10</f>
        <v>0</v>
      </c>
      <c r="F10" s="788"/>
      <c r="G10" s="786"/>
      <c r="H10" s="789">
        <f>G10+F10</f>
        <v>0</v>
      </c>
    </row>
    <row r="11" spans="1:8" s="101" customFormat="1" ht="18" customHeight="1" thickBot="1">
      <c r="A11" s="121">
        <v>6</v>
      </c>
      <c r="B11" s="124" t="s">
        <v>741</v>
      </c>
      <c r="C11" s="790">
        <f>C6+C7+C8-C9-C10</f>
        <v>-6414</v>
      </c>
      <c r="D11" s="790">
        <f>D6+D8-D9-D10</f>
        <v>0</v>
      </c>
      <c r="E11" s="790">
        <f>E6+E8-E9-E10</f>
        <v>-6414</v>
      </c>
      <c r="F11" s="790">
        <f>F6+F7+F8-F9-F10</f>
        <v>-3637</v>
      </c>
      <c r="G11" s="790">
        <f>G6+G8-G9-G10</f>
        <v>0</v>
      </c>
      <c r="H11" s="790">
        <f>H6+H7+H8-H9-H10</f>
        <v>-3637</v>
      </c>
    </row>
    <row r="12" spans="1:8" s="375" customFormat="1" ht="18" customHeight="1">
      <c r="A12" s="117">
        <v>7</v>
      </c>
      <c r="B12" s="383" t="s">
        <v>1129</v>
      </c>
      <c r="C12" s="638">
        <v>-350</v>
      </c>
      <c r="D12" s="791"/>
      <c r="E12" s="792">
        <f>D12+C12</f>
        <v>-350</v>
      </c>
      <c r="F12" s="793">
        <v>-15</v>
      </c>
      <c r="G12" s="791"/>
      <c r="H12" s="794">
        <f>G12+F12</f>
        <v>-15</v>
      </c>
    </row>
    <row r="13" spans="1:8" s="375" customFormat="1" ht="18" customHeight="1">
      <c r="A13" s="118">
        <v>8</v>
      </c>
      <c r="B13" s="381" t="s">
        <v>1130</v>
      </c>
      <c r="C13" s="639"/>
      <c r="D13" s="782"/>
      <c r="E13" s="783">
        <f>D13+C13</f>
        <v>0</v>
      </c>
      <c r="F13" s="784"/>
      <c r="G13" s="782"/>
      <c r="H13" s="785">
        <f>G13+F13</f>
        <v>0</v>
      </c>
    </row>
    <row r="14" spans="1:8" s="375" customFormat="1" ht="27" customHeight="1">
      <c r="A14" s="118">
        <v>9</v>
      </c>
      <c r="B14" s="384" t="s">
        <v>1131</v>
      </c>
      <c r="C14" s="639"/>
      <c r="D14" s="782"/>
      <c r="E14" s="783">
        <f>D14+C14</f>
        <v>0</v>
      </c>
      <c r="F14" s="784"/>
      <c r="G14" s="782"/>
      <c r="H14" s="785">
        <f>G14+F14</f>
        <v>0</v>
      </c>
    </row>
    <row r="15" spans="1:8" s="375" customFormat="1" ht="28.5" customHeight="1" thickBot="1">
      <c r="A15" s="120">
        <v>10</v>
      </c>
      <c r="B15" s="382" t="s">
        <v>1132</v>
      </c>
      <c r="C15" s="640"/>
      <c r="D15" s="786"/>
      <c r="E15" s="787">
        <f>D15+C15</f>
        <v>0</v>
      </c>
      <c r="F15" s="788"/>
      <c r="G15" s="786"/>
      <c r="H15" s="789">
        <f>G15+F15</f>
        <v>0</v>
      </c>
    </row>
    <row r="16" spans="1:8" s="101" customFormat="1" ht="18" customHeight="1" thickBot="1">
      <c r="A16" s="121">
        <v>10</v>
      </c>
      <c r="B16" s="124" t="s">
        <v>1133</v>
      </c>
      <c r="C16" s="601">
        <f aca="true" t="shared" si="0" ref="C16:H16">C11+C12+C13+C14+C15</f>
        <v>-6764</v>
      </c>
      <c r="D16" s="601">
        <f t="shared" si="0"/>
        <v>0</v>
      </c>
      <c r="E16" s="601">
        <f t="shared" si="0"/>
        <v>-6764</v>
      </c>
      <c r="F16" s="601">
        <f t="shared" si="0"/>
        <v>-3652</v>
      </c>
      <c r="G16" s="601">
        <f t="shared" si="0"/>
        <v>0</v>
      </c>
      <c r="H16" s="795">
        <f t="shared" si="0"/>
        <v>-3652</v>
      </c>
    </row>
    <row r="17" spans="1:8" s="375" customFormat="1" ht="33.75">
      <c r="A17" s="117">
        <v>11</v>
      </c>
      <c r="B17" s="385" t="s">
        <v>1134</v>
      </c>
      <c r="C17" s="638"/>
      <c r="D17" s="791"/>
      <c r="E17" s="792">
        <f>D17+C17</f>
        <v>0</v>
      </c>
      <c r="F17" s="793"/>
      <c r="G17" s="791"/>
      <c r="H17" s="794">
        <f>G17+F17</f>
        <v>0</v>
      </c>
    </row>
    <row r="18" spans="1:8" s="375" customFormat="1" ht="18" customHeight="1">
      <c r="A18" s="118">
        <v>12</v>
      </c>
      <c r="B18" s="381" t="s">
        <v>1135</v>
      </c>
      <c r="C18" s="639">
        <v>-6764</v>
      </c>
      <c r="D18" s="782"/>
      <c r="E18" s="783">
        <f>D18+C18</f>
        <v>-6764</v>
      </c>
      <c r="F18" s="784">
        <v>-3652</v>
      </c>
      <c r="G18" s="782"/>
      <c r="H18" s="785">
        <f>G18+F18</f>
        <v>-3652</v>
      </c>
    </row>
    <row r="19" spans="1:8" s="375" customFormat="1" ht="18" customHeight="1" thickBot="1">
      <c r="A19" s="386">
        <v>13</v>
      </c>
      <c r="B19" s="387" t="s">
        <v>1136</v>
      </c>
      <c r="C19" s="796"/>
      <c r="D19" s="797"/>
      <c r="E19" s="798">
        <f>D19+C19</f>
        <v>0</v>
      </c>
      <c r="F19" s="799"/>
      <c r="G19" s="797"/>
      <c r="H19" s="800">
        <f>G19+F19</f>
        <v>0</v>
      </c>
    </row>
  </sheetData>
  <sheetProtection/>
  <mergeCells count="4">
    <mergeCell ref="A1:H1"/>
    <mergeCell ref="A2:H2"/>
    <mergeCell ref="A3:H3"/>
    <mergeCell ref="A4:H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dőlt"&amp;8 14/c. számú melléklet
Domaháza Községi Önk. Képviselő-Testülete 9/2011(IV.28)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H8" sqref="H8"/>
    </sheetView>
  </sheetViews>
  <sheetFormatPr defaultColWidth="9.00390625" defaultRowHeight="12.75"/>
  <cols>
    <col min="1" max="1" width="6.875" style="273" customWidth="1"/>
    <col min="2" max="2" width="35.50390625" style="274" customWidth="1"/>
    <col min="3" max="5" width="10.875" style="273" customWidth="1"/>
    <col min="6" max="6" width="35.625" style="273" customWidth="1"/>
    <col min="7" max="9" width="10.875" style="273" customWidth="1"/>
    <col min="10" max="16384" width="9.375" style="273" customWidth="1"/>
  </cols>
  <sheetData>
    <row r="1" spans="2:9" ht="39.75" customHeight="1">
      <c r="B1" s="271" t="s">
        <v>773</v>
      </c>
      <c r="C1" s="272"/>
      <c r="D1" s="272"/>
      <c r="E1" s="272"/>
      <c r="F1" s="272"/>
      <c r="G1" s="272"/>
      <c r="H1" s="272"/>
      <c r="I1" s="272"/>
    </row>
    <row r="2" ht="14.25" thickBot="1">
      <c r="I2" s="275" t="s">
        <v>733</v>
      </c>
    </row>
    <row r="3" spans="1:9" ht="24" customHeight="1" thickBot="1">
      <c r="A3" s="1170" t="s">
        <v>813</v>
      </c>
      <c r="B3" s="276" t="s">
        <v>704</v>
      </c>
      <c r="C3" s="1093"/>
      <c r="D3" s="1093"/>
      <c r="E3" s="1093"/>
      <c r="F3" s="276" t="s">
        <v>722</v>
      </c>
      <c r="G3" s="1093"/>
      <c r="H3" s="1093"/>
      <c r="I3" s="1094"/>
    </row>
    <row r="4" spans="1:10" s="280" customFormat="1" ht="35.25" customHeight="1" thickBot="1">
      <c r="A4" s="1171"/>
      <c r="B4" s="277" t="s">
        <v>734</v>
      </c>
      <c r="C4" s="278" t="s">
        <v>795</v>
      </c>
      <c r="D4" s="278" t="s">
        <v>791</v>
      </c>
      <c r="E4" s="278" t="s">
        <v>796</v>
      </c>
      <c r="F4" s="277" t="s">
        <v>734</v>
      </c>
      <c r="G4" s="278" t="s">
        <v>795</v>
      </c>
      <c r="H4" s="278" t="s">
        <v>791</v>
      </c>
      <c r="I4" s="278" t="s">
        <v>796</v>
      </c>
      <c r="J4" s="1095"/>
    </row>
    <row r="5" spans="1:9" s="280" customFormat="1" ht="12" customHeight="1" thickBot="1">
      <c r="A5" s="806">
        <v>1</v>
      </c>
      <c r="B5" s="1096">
        <v>2</v>
      </c>
      <c r="C5" s="861">
        <v>3</v>
      </c>
      <c r="D5" s="861">
        <v>4</v>
      </c>
      <c r="E5" s="861">
        <v>5</v>
      </c>
      <c r="F5" s="1096">
        <v>6</v>
      </c>
      <c r="G5" s="861">
        <v>7</v>
      </c>
      <c r="H5" s="861">
        <v>8</v>
      </c>
      <c r="I5" s="1097">
        <v>9</v>
      </c>
    </row>
    <row r="6" spans="1:9" ht="12.75" customHeight="1">
      <c r="A6" s="1099" t="s">
        <v>654</v>
      </c>
      <c r="B6" s="504" t="s">
        <v>774</v>
      </c>
      <c r="C6" s="281">
        <v>4050</v>
      </c>
      <c r="D6" s="281"/>
      <c r="E6" s="281"/>
      <c r="F6" s="504" t="s">
        <v>834</v>
      </c>
      <c r="G6" s="281">
        <v>336</v>
      </c>
      <c r="H6" s="281">
        <v>24223</v>
      </c>
      <c r="I6" s="70">
        <v>24223</v>
      </c>
    </row>
    <row r="7" spans="1:9" ht="12.75" customHeight="1">
      <c r="A7" s="1100" t="s">
        <v>655</v>
      </c>
      <c r="B7" s="284" t="s">
        <v>775</v>
      </c>
      <c r="C7" s="282">
        <v>502</v>
      </c>
      <c r="D7" s="282">
        <v>450</v>
      </c>
      <c r="E7" s="282">
        <v>432</v>
      </c>
      <c r="F7" s="284" t="s">
        <v>850</v>
      </c>
      <c r="G7" s="282">
        <v>10569</v>
      </c>
      <c r="H7" s="282">
        <v>-672</v>
      </c>
      <c r="I7" s="65">
        <v>1254</v>
      </c>
    </row>
    <row r="8" spans="1:9" ht="12.75" customHeight="1">
      <c r="A8" s="1100" t="s">
        <v>657</v>
      </c>
      <c r="B8" s="284" t="s">
        <v>776</v>
      </c>
      <c r="C8" s="282"/>
      <c r="D8" s="282"/>
      <c r="E8" s="282"/>
      <c r="F8" s="284" t="s">
        <v>918</v>
      </c>
      <c r="G8" s="282"/>
      <c r="H8" s="282"/>
      <c r="I8" s="65"/>
    </row>
    <row r="9" spans="1:9" ht="12.75" customHeight="1">
      <c r="A9" s="1100" t="s">
        <v>658</v>
      </c>
      <c r="B9" s="284" t="s">
        <v>849</v>
      </c>
      <c r="C9" s="282"/>
      <c r="D9" s="282"/>
      <c r="E9" s="282"/>
      <c r="F9" s="284" t="s">
        <v>835</v>
      </c>
      <c r="G9" s="282"/>
      <c r="H9" s="282"/>
      <c r="I9" s="65"/>
    </row>
    <row r="10" spans="1:9" ht="12.75" customHeight="1">
      <c r="A10" s="1100" t="s">
        <v>659</v>
      </c>
      <c r="B10" s="284" t="s">
        <v>718</v>
      </c>
      <c r="C10" s="282"/>
      <c r="D10" s="282"/>
      <c r="E10" s="282"/>
      <c r="F10" s="284" t="s">
        <v>777</v>
      </c>
      <c r="G10" s="282"/>
      <c r="H10" s="282"/>
      <c r="I10" s="65"/>
    </row>
    <row r="11" spans="1:9" ht="12.75" customHeight="1">
      <c r="A11" s="1100" t="s">
        <v>660</v>
      </c>
      <c r="B11" s="284" t="s">
        <v>778</v>
      </c>
      <c r="C11" s="282"/>
      <c r="D11" s="282">
        <v>23192</v>
      </c>
      <c r="E11" s="283">
        <v>23192</v>
      </c>
      <c r="F11" s="284" t="s">
        <v>690</v>
      </c>
      <c r="G11" s="282"/>
      <c r="H11" s="282"/>
      <c r="I11" s="65"/>
    </row>
    <row r="12" spans="1:9" ht="12.75" customHeight="1">
      <c r="A12" s="1100" t="s">
        <v>661</v>
      </c>
      <c r="B12" s="284" t="s">
        <v>779</v>
      </c>
      <c r="C12" s="282">
        <v>4519</v>
      </c>
      <c r="D12" s="282"/>
      <c r="E12" s="282"/>
      <c r="F12" s="284" t="s">
        <v>780</v>
      </c>
      <c r="G12" s="282"/>
      <c r="H12" s="282">
        <v>12058</v>
      </c>
      <c r="I12" s="65">
        <v>12058</v>
      </c>
    </row>
    <row r="13" spans="1:9" ht="12.75" customHeight="1">
      <c r="A13" s="1100" t="s">
        <v>662</v>
      </c>
      <c r="B13" s="284" t="s">
        <v>933</v>
      </c>
      <c r="C13" s="282"/>
      <c r="D13" s="282">
        <v>4023</v>
      </c>
      <c r="E13" s="282">
        <v>4023</v>
      </c>
      <c r="F13" s="507" t="s">
        <v>989</v>
      </c>
      <c r="G13" s="282"/>
      <c r="H13" s="282"/>
      <c r="I13" s="65"/>
    </row>
    <row r="14" spans="1:9" ht="12.75" customHeight="1">
      <c r="A14" s="1100" t="s">
        <v>663</v>
      </c>
      <c r="B14" s="284" t="s">
        <v>781</v>
      </c>
      <c r="C14" s="282"/>
      <c r="D14" s="282"/>
      <c r="E14" s="283"/>
      <c r="F14" s="284" t="s">
        <v>782</v>
      </c>
      <c r="G14" s="282">
        <v>388</v>
      </c>
      <c r="H14" s="282"/>
      <c r="I14" s="65">
        <v>82</v>
      </c>
    </row>
    <row r="15" spans="1:9" ht="12.75" customHeight="1" thickBot="1">
      <c r="A15" s="1100" t="s">
        <v>664</v>
      </c>
      <c r="B15" s="284" t="s">
        <v>783</v>
      </c>
      <c r="C15" s="282">
        <v>7781</v>
      </c>
      <c r="D15" s="282">
        <v>11907</v>
      </c>
      <c r="E15" s="65">
        <v>7562</v>
      </c>
      <c r="F15" s="284" t="s">
        <v>728</v>
      </c>
      <c r="G15" s="282"/>
      <c r="H15" s="282"/>
      <c r="I15" s="65"/>
    </row>
    <row r="16" spans="1:9" ht="15.75" customHeight="1" thickBot="1">
      <c r="A16" s="1102" t="s">
        <v>665</v>
      </c>
      <c r="B16" s="1103" t="s">
        <v>748</v>
      </c>
      <c r="C16" s="857">
        <f>SUM(C6:C15)</f>
        <v>16852</v>
      </c>
      <c r="D16" s="857">
        <f>SUM(D6:D15)</f>
        <v>39572</v>
      </c>
      <c r="E16" s="857">
        <f>SUM(E6:E15)</f>
        <v>35209</v>
      </c>
      <c r="F16" s="1103" t="s">
        <v>749</v>
      </c>
      <c r="G16" s="857">
        <f>SUM(G6:G15)</f>
        <v>11293</v>
      </c>
      <c r="H16" s="857">
        <f>SUM(H6:H15)</f>
        <v>35609</v>
      </c>
      <c r="I16" s="852">
        <f>SUM(I6:I15)</f>
        <v>37617</v>
      </c>
    </row>
    <row r="17" spans="1:9" ht="12.75" customHeight="1">
      <c r="A17" s="1132" t="s">
        <v>666</v>
      </c>
      <c r="B17" s="1106" t="s">
        <v>784</v>
      </c>
      <c r="C17" s="1133"/>
      <c r="D17" s="1133"/>
      <c r="E17" s="1133"/>
      <c r="F17" s="507" t="s">
        <v>751</v>
      </c>
      <c r="G17" s="1118"/>
      <c r="H17" s="1118"/>
      <c r="I17" s="1119"/>
    </row>
    <row r="18" spans="1:9" ht="12.75" customHeight="1">
      <c r="A18" s="1100" t="s">
        <v>667</v>
      </c>
      <c r="B18" s="507" t="s">
        <v>1052</v>
      </c>
      <c r="C18" s="1113"/>
      <c r="D18" s="1113"/>
      <c r="E18" s="1113"/>
      <c r="F18" s="507" t="s">
        <v>753</v>
      </c>
      <c r="G18" s="1113"/>
      <c r="H18" s="1113"/>
      <c r="I18" s="1114"/>
    </row>
    <row r="19" spans="1:9" ht="12.75" customHeight="1">
      <c r="A19" s="1100" t="s">
        <v>668</v>
      </c>
      <c r="B19" s="507" t="s">
        <v>755</v>
      </c>
      <c r="C19" s="1113"/>
      <c r="D19" s="1113"/>
      <c r="E19" s="1113"/>
      <c r="F19" s="507" t="s">
        <v>754</v>
      </c>
      <c r="G19" s="1113">
        <v>1196</v>
      </c>
      <c r="H19" s="1113">
        <v>1646</v>
      </c>
      <c r="I19" s="1114">
        <v>1536</v>
      </c>
    </row>
    <row r="20" spans="1:9" ht="12.75" customHeight="1">
      <c r="A20" s="1100" t="s">
        <v>669</v>
      </c>
      <c r="B20" s="507" t="s">
        <v>1051</v>
      </c>
      <c r="C20" s="1113"/>
      <c r="D20" s="1113"/>
      <c r="E20" s="1113"/>
      <c r="F20" s="507" t="s">
        <v>756</v>
      </c>
      <c r="G20" s="1113"/>
      <c r="H20" s="1113"/>
      <c r="I20" s="1114"/>
    </row>
    <row r="21" spans="1:9" ht="12.75" customHeight="1">
      <c r="A21" s="1100" t="s">
        <v>670</v>
      </c>
      <c r="B21" s="507" t="s">
        <v>758</v>
      </c>
      <c r="C21" s="1113"/>
      <c r="D21" s="1113"/>
      <c r="E21" s="1113"/>
      <c r="F21" s="1116" t="s">
        <v>757</v>
      </c>
      <c r="G21" s="1113"/>
      <c r="H21" s="1113"/>
      <c r="I21" s="1114"/>
    </row>
    <row r="22" spans="1:9" ht="12.75" customHeight="1">
      <c r="A22" s="1100" t="s">
        <v>671</v>
      </c>
      <c r="B22" s="1116" t="s">
        <v>760</v>
      </c>
      <c r="C22" s="1113"/>
      <c r="D22" s="1113"/>
      <c r="E22" s="1113"/>
      <c r="F22" s="507" t="s">
        <v>759</v>
      </c>
      <c r="G22" s="1113"/>
      <c r="H22" s="1113"/>
      <c r="I22" s="1114"/>
    </row>
    <row r="23" spans="1:9" ht="12.75" customHeight="1">
      <c r="A23" s="1100" t="s">
        <v>672</v>
      </c>
      <c r="B23" s="507" t="s">
        <v>762</v>
      </c>
      <c r="C23" s="1113"/>
      <c r="D23" s="1113"/>
      <c r="E23" s="1113"/>
      <c r="F23" s="504" t="s">
        <v>761</v>
      </c>
      <c r="G23" s="1113"/>
      <c r="H23" s="1113"/>
      <c r="I23" s="1114"/>
    </row>
    <row r="24" spans="1:9" ht="12.75" customHeight="1">
      <c r="A24" s="1100" t="s">
        <v>673</v>
      </c>
      <c r="B24" s="504" t="s">
        <v>764</v>
      </c>
      <c r="C24" s="1113"/>
      <c r="D24" s="1113"/>
      <c r="E24" s="1113"/>
      <c r="F24" s="284" t="s">
        <v>763</v>
      </c>
      <c r="G24" s="1113"/>
      <c r="H24" s="1113"/>
      <c r="I24" s="1114"/>
    </row>
    <row r="25" spans="1:9" ht="12.75" customHeight="1">
      <c r="A25" s="1100" t="s">
        <v>674</v>
      </c>
      <c r="B25" s="303" t="s">
        <v>765</v>
      </c>
      <c r="C25" s="1113"/>
      <c r="D25" s="1113"/>
      <c r="E25" s="1113"/>
      <c r="F25" s="504" t="s">
        <v>1197</v>
      </c>
      <c r="G25" s="1113"/>
      <c r="H25" s="1113"/>
      <c r="I25" s="1114"/>
    </row>
    <row r="26" spans="1:9" ht="12.75" customHeight="1" thickBot="1">
      <c r="A26" s="1120" t="s">
        <v>675</v>
      </c>
      <c r="B26" s="287" t="s">
        <v>1196</v>
      </c>
      <c r="C26" s="1121"/>
      <c r="D26" s="1121"/>
      <c r="E26" s="1121"/>
      <c r="F26" s="303"/>
      <c r="G26" s="1121"/>
      <c r="H26" s="1121"/>
      <c r="I26" s="1122"/>
    </row>
    <row r="27" spans="1:9" ht="15.75" customHeight="1" thickBot="1">
      <c r="A27" s="1102" t="s">
        <v>676</v>
      </c>
      <c r="B27" s="1103" t="s">
        <v>785</v>
      </c>
      <c r="C27" s="857">
        <f>SUM(C18:C26)</f>
        <v>0</v>
      </c>
      <c r="D27" s="857">
        <f>SUM(D18:D26)</f>
        <v>0</v>
      </c>
      <c r="E27" s="857">
        <f>SUM(E18:E26)</f>
        <v>0</v>
      </c>
      <c r="F27" s="1103" t="s">
        <v>786</v>
      </c>
      <c r="G27" s="1134">
        <f>SUM(G17:G26)</f>
        <v>1196</v>
      </c>
      <c r="H27" s="1134">
        <f>SUM(H17:H26)</f>
        <v>1646</v>
      </c>
      <c r="I27" s="1135">
        <f>SUM(I17:I26)</f>
        <v>1536</v>
      </c>
    </row>
    <row r="28" spans="1:9" ht="18" customHeight="1" thickBot="1">
      <c r="A28" s="1102" t="s">
        <v>677</v>
      </c>
      <c r="B28" s="1127" t="s">
        <v>787</v>
      </c>
      <c r="C28" s="288">
        <f>+C16+C17+C27</f>
        <v>16852</v>
      </c>
      <c r="D28" s="288">
        <f>+D16+D17+D27</f>
        <v>39572</v>
      </c>
      <c r="E28" s="288">
        <f>+E16+E17+E27</f>
        <v>35209</v>
      </c>
      <c r="F28" s="1127" t="s">
        <v>788</v>
      </c>
      <c r="G28" s="288">
        <f>+G16+G27</f>
        <v>12489</v>
      </c>
      <c r="H28" s="288">
        <f>+H16+H27</f>
        <v>37255</v>
      </c>
      <c r="I28" s="586">
        <f>+I16+I27</f>
        <v>39153</v>
      </c>
    </row>
    <row r="29" spans="1:9" ht="18" customHeight="1" thickBot="1">
      <c r="A29" s="1102" t="s">
        <v>678</v>
      </c>
      <c r="B29" s="215" t="s">
        <v>771</v>
      </c>
      <c r="C29" s="486" t="str">
        <f>IF(((G16-C16)&gt;0),G16-C16,"----")</f>
        <v>----</v>
      </c>
      <c r="D29" s="486" t="str">
        <f>IF(((H16-D16)&gt;0),H16-D16,"----")</f>
        <v>----</v>
      </c>
      <c r="E29" s="486">
        <f>IF(((I16-E16)&gt;0),I16-E16,"----")</f>
        <v>2408</v>
      </c>
      <c r="F29" s="215" t="s">
        <v>789</v>
      </c>
      <c r="G29" s="486">
        <f>IF(((C16-G16)&gt;0),C16-G16,"----")</f>
        <v>5559</v>
      </c>
      <c r="H29" s="486">
        <f>IF(((D16-H16)&gt;0),D16-H16,"----")</f>
        <v>3963</v>
      </c>
      <c r="I29" s="486" t="str">
        <f>IF(((E16-I16)&gt;0),E16-I16,"----")</f>
        <v>----</v>
      </c>
    </row>
    <row r="32" ht="15.75">
      <c r="B32" s="1131"/>
    </row>
  </sheetData>
  <mergeCells count="1">
    <mergeCell ref="A3:A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&amp;R&amp;8 2/b.sz. melléklet
Domaháza  Községi Önk.Képviselő-Testülete
9/2011(IV.28)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C10" sqref="C10"/>
    </sheetView>
  </sheetViews>
  <sheetFormatPr defaultColWidth="9.00390625" defaultRowHeight="12.75"/>
  <cols>
    <col min="1" max="1" width="5.625" style="372" customWidth="1"/>
    <col min="2" max="2" width="62.375" style="103" customWidth="1"/>
    <col min="3" max="3" width="16.375" style="636" customWidth="1"/>
    <col min="4" max="4" width="12.875" style="636" customWidth="1"/>
    <col min="5" max="5" width="16.00390625" style="636" customWidth="1"/>
    <col min="6" max="6" width="14.875" style="636" customWidth="1"/>
    <col min="7" max="7" width="12.875" style="636" customWidth="1"/>
    <col min="8" max="8" width="16.00390625" style="636" customWidth="1"/>
    <col min="9" max="16384" width="9.375" style="372" customWidth="1"/>
  </cols>
  <sheetData>
    <row r="1" spans="1:8" s="125" customFormat="1" ht="27" customHeight="1">
      <c r="A1" s="1265" t="s">
        <v>162</v>
      </c>
      <c r="B1" s="1265"/>
      <c r="C1" s="1265"/>
      <c r="D1" s="1265"/>
      <c r="E1" s="1265"/>
      <c r="F1" s="1265"/>
      <c r="G1" s="1265"/>
      <c r="H1" s="1265"/>
    </row>
    <row r="2" spans="1:8" s="125" customFormat="1" ht="20.25" customHeight="1">
      <c r="A2" s="1275" t="s">
        <v>1137</v>
      </c>
      <c r="B2" s="1275"/>
      <c r="C2" s="1275"/>
      <c r="D2" s="1275"/>
      <c r="E2" s="1275"/>
      <c r="F2" s="1275"/>
      <c r="G2" s="1275"/>
      <c r="H2" s="1275"/>
    </row>
    <row r="3" spans="1:8" s="125" customFormat="1" ht="18.75" customHeight="1">
      <c r="A3" s="1266" t="s">
        <v>212</v>
      </c>
      <c r="B3" s="1266"/>
      <c r="C3" s="1266"/>
      <c r="D3" s="1266"/>
      <c r="E3" s="1266"/>
      <c r="F3" s="1266"/>
      <c r="G3" s="1266"/>
      <c r="H3" s="1266"/>
    </row>
    <row r="4" spans="1:8" s="103" customFormat="1" ht="13.5" customHeight="1" thickBot="1">
      <c r="A4" s="1279" t="s">
        <v>698</v>
      </c>
      <c r="B4" s="1279"/>
      <c r="C4" s="1279"/>
      <c r="D4" s="1279"/>
      <c r="E4" s="1279"/>
      <c r="F4" s="1279"/>
      <c r="G4" s="1279"/>
      <c r="H4" s="1279"/>
    </row>
    <row r="5" spans="1:8" ht="49.5" customHeight="1" thickBot="1">
      <c r="A5" s="388" t="s">
        <v>652</v>
      </c>
      <c r="B5" s="389" t="s">
        <v>734</v>
      </c>
      <c r="C5" s="641" t="s">
        <v>1065</v>
      </c>
      <c r="D5" s="642" t="s">
        <v>1066</v>
      </c>
      <c r="E5" s="643" t="s">
        <v>1067</v>
      </c>
      <c r="F5" s="644" t="s">
        <v>1068</v>
      </c>
      <c r="G5" s="642" t="s">
        <v>1066</v>
      </c>
      <c r="H5" s="643" t="s">
        <v>1069</v>
      </c>
    </row>
    <row r="6" spans="1:8" s="375" customFormat="1" ht="24" customHeight="1">
      <c r="A6" s="236">
        <v>1</v>
      </c>
      <c r="B6" s="119" t="s">
        <v>1138</v>
      </c>
      <c r="C6" s="1040" t="s">
        <v>1169</v>
      </c>
      <c r="D6" s="604"/>
      <c r="E6" s="645" t="e">
        <f>C6+D6</f>
        <v>#VALUE!</v>
      </c>
      <c r="F6" s="646"/>
      <c r="G6" s="614"/>
      <c r="H6" s="647">
        <f>F6+G6</f>
        <v>0</v>
      </c>
    </row>
    <row r="7" spans="1:8" s="375" customFormat="1" ht="24" customHeight="1">
      <c r="A7" s="236">
        <v>2</v>
      </c>
      <c r="B7" s="119" t="s">
        <v>1145</v>
      </c>
      <c r="C7" s="648"/>
      <c r="D7" s="614"/>
      <c r="E7" s="647">
        <f>C7+D7</f>
        <v>0</v>
      </c>
      <c r="F7" s="646"/>
      <c r="G7" s="614"/>
      <c r="H7" s="647">
        <f>F7+G7</f>
        <v>0</v>
      </c>
    </row>
    <row r="8" spans="1:8" s="101" customFormat="1" ht="24" customHeight="1">
      <c r="A8" s="237">
        <v>3</v>
      </c>
      <c r="B8" s="126" t="s">
        <v>1139</v>
      </c>
      <c r="C8" s="649" t="e">
        <f aca="true" t="shared" si="0" ref="C8:H8">C6-C7</f>
        <v>#VALUE!</v>
      </c>
      <c r="D8" s="650">
        <f t="shared" si="0"/>
        <v>0</v>
      </c>
      <c r="E8" s="651" t="e">
        <f t="shared" si="0"/>
        <v>#VALUE!</v>
      </c>
      <c r="F8" s="652">
        <f t="shared" si="0"/>
        <v>0</v>
      </c>
      <c r="G8" s="650">
        <f t="shared" si="0"/>
        <v>0</v>
      </c>
      <c r="H8" s="651">
        <f t="shared" si="0"/>
        <v>0</v>
      </c>
    </row>
    <row r="9" spans="1:8" s="375" customFormat="1" ht="24" customHeight="1">
      <c r="A9" s="236">
        <v>4</v>
      </c>
      <c r="B9" s="119" t="s">
        <v>1140</v>
      </c>
      <c r="C9" s="648"/>
      <c r="D9" s="614"/>
      <c r="E9" s="647">
        <f>C9+D9</f>
        <v>0</v>
      </c>
      <c r="F9" s="646"/>
      <c r="G9" s="614"/>
      <c r="H9" s="647">
        <f>F9+G9</f>
        <v>0</v>
      </c>
    </row>
    <row r="10" spans="1:8" s="375" customFormat="1" ht="24" customHeight="1">
      <c r="A10" s="236">
        <v>5</v>
      </c>
      <c r="B10" s="119" t="s">
        <v>1141</v>
      </c>
      <c r="C10" s="648"/>
      <c r="D10" s="614"/>
      <c r="E10" s="647">
        <f>C10+D10</f>
        <v>0</v>
      </c>
      <c r="F10" s="646"/>
      <c r="G10" s="614"/>
      <c r="H10" s="647">
        <f>F10+G10</f>
        <v>0</v>
      </c>
    </row>
    <row r="11" spans="1:8" s="375" customFormat="1" ht="24" customHeight="1">
      <c r="A11" s="236">
        <v>6</v>
      </c>
      <c r="B11" s="119" t="s">
        <v>1142</v>
      </c>
      <c r="C11" s="648"/>
      <c r="D11" s="614"/>
      <c r="E11" s="647">
        <f>C11+D11</f>
        <v>0</v>
      </c>
      <c r="F11" s="646"/>
      <c r="G11" s="614"/>
      <c r="H11" s="647">
        <f>F11+G11</f>
        <v>0</v>
      </c>
    </row>
    <row r="12" spans="1:8" s="101" customFormat="1" ht="24" customHeight="1">
      <c r="A12" s="237">
        <v>7</v>
      </c>
      <c r="B12" s="126" t="s">
        <v>148</v>
      </c>
      <c r="C12" s="649" t="e">
        <f aca="true" t="shared" si="1" ref="C12:H12">C8-C9-C10+C11</f>
        <v>#VALUE!</v>
      </c>
      <c r="D12" s="650">
        <f t="shared" si="1"/>
        <v>0</v>
      </c>
      <c r="E12" s="651" t="e">
        <f t="shared" si="1"/>
        <v>#VALUE!</v>
      </c>
      <c r="F12" s="652">
        <f t="shared" si="1"/>
        <v>0</v>
      </c>
      <c r="G12" s="650">
        <f t="shared" si="1"/>
        <v>0</v>
      </c>
      <c r="H12" s="651">
        <f t="shared" si="1"/>
        <v>0</v>
      </c>
    </row>
    <row r="13" spans="1:8" s="390" customFormat="1" ht="21" customHeight="1">
      <c r="A13" s="236">
        <v>8</v>
      </c>
      <c r="B13" s="122" t="s">
        <v>1143</v>
      </c>
      <c r="C13" s="648"/>
      <c r="D13" s="614"/>
      <c r="E13" s="647">
        <f>C13+D13</f>
        <v>0</v>
      </c>
      <c r="F13" s="646"/>
      <c r="G13" s="614"/>
      <c r="H13" s="647">
        <f>F13+G13</f>
        <v>0</v>
      </c>
    </row>
    <row r="14" spans="1:8" s="101" customFormat="1" ht="22.5" customHeight="1" thickBot="1">
      <c r="A14" s="238">
        <v>9</v>
      </c>
      <c r="B14" s="239" t="s">
        <v>1144</v>
      </c>
      <c r="C14" s="653"/>
      <c r="D14" s="654"/>
      <c r="E14" s="655">
        <f>D14-C14</f>
        <v>0</v>
      </c>
      <c r="F14" s="656"/>
      <c r="G14" s="654"/>
      <c r="H14" s="655">
        <f>G14-F14</f>
        <v>0</v>
      </c>
    </row>
  </sheetData>
  <sheetProtection/>
  <mergeCells count="4">
    <mergeCell ref="A1:H1"/>
    <mergeCell ref="A3:H3"/>
    <mergeCell ref="A2:H2"/>
    <mergeCell ref="A4:H4"/>
  </mergeCells>
  <printOptions horizontalCentered="1"/>
  <pageMargins left="0.5905511811023623" right="0.5905511811023623" top="0.7874015748031497" bottom="0.787401574803149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dőlt"&amp;11 &amp;8 14/d. számú melléklet
Domaháza Községi Önk.Képviselő-Testülete 9/2011(IV.28)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J14" sqref="J14"/>
    </sheetView>
  </sheetViews>
  <sheetFormatPr defaultColWidth="9.00390625" defaultRowHeight="12.75"/>
  <cols>
    <col min="1" max="1" width="7.00390625" style="391" customWidth="1"/>
    <col min="2" max="2" width="32.625" style="392" customWidth="1"/>
    <col min="3" max="7" width="11.875" style="392" customWidth="1"/>
    <col min="8" max="16384" width="9.375" style="392" customWidth="1"/>
  </cols>
  <sheetData>
    <row r="1" ht="14.25" thickBot="1">
      <c r="G1" s="275" t="s">
        <v>733</v>
      </c>
    </row>
    <row r="2" spans="1:7" ht="17.25" customHeight="1" thickBot="1">
      <c r="A2" s="1284" t="s">
        <v>652</v>
      </c>
      <c r="B2" s="1286" t="s">
        <v>1209</v>
      </c>
      <c r="C2" s="1286" t="s">
        <v>1210</v>
      </c>
      <c r="D2" s="1286" t="s">
        <v>1211</v>
      </c>
      <c r="E2" s="1282" t="s">
        <v>64</v>
      </c>
      <c r="F2" s="1282"/>
      <c r="G2" s="1283"/>
    </row>
    <row r="3" spans="1:7" s="395" customFormat="1" ht="57.75" customHeight="1" thickBot="1">
      <c r="A3" s="1285"/>
      <c r="B3" s="1287"/>
      <c r="C3" s="1287"/>
      <c r="D3" s="1287"/>
      <c r="E3" s="393" t="s">
        <v>691</v>
      </c>
      <c r="F3" s="393" t="s">
        <v>1212</v>
      </c>
      <c r="G3" s="394" t="s">
        <v>1213</v>
      </c>
    </row>
    <row r="4" spans="1:7" s="399" customFormat="1" ht="15" customHeight="1" thickBot="1">
      <c r="A4" s="396">
        <v>1</v>
      </c>
      <c r="B4" s="397">
        <v>2</v>
      </c>
      <c r="C4" s="397">
        <v>3</v>
      </c>
      <c r="D4" s="397">
        <v>4</v>
      </c>
      <c r="E4" s="397" t="s">
        <v>1214</v>
      </c>
      <c r="F4" s="397">
        <v>6</v>
      </c>
      <c r="G4" s="398">
        <v>7</v>
      </c>
    </row>
    <row r="5" spans="1:7" ht="15" customHeight="1">
      <c r="A5" s="400" t="s">
        <v>654</v>
      </c>
      <c r="B5" s="657" t="s">
        <v>163</v>
      </c>
      <c r="C5" s="281"/>
      <c r="D5" s="281"/>
      <c r="E5" s="538">
        <f>C5+D5</f>
        <v>0</v>
      </c>
      <c r="F5" s="281"/>
      <c r="G5" s="70"/>
    </row>
    <row r="6" spans="1:7" ht="15" customHeight="1">
      <c r="A6" s="401" t="s">
        <v>655</v>
      </c>
      <c r="B6" s="402"/>
      <c r="C6" s="282"/>
      <c r="D6" s="282"/>
      <c r="E6" s="538">
        <f aca="true" t="shared" si="0" ref="E6:E35">C6+D6</f>
        <v>0</v>
      </c>
      <c r="F6" s="282"/>
      <c r="G6" s="65"/>
    </row>
    <row r="7" spans="1:7" ht="15" customHeight="1">
      <c r="A7" s="401" t="s">
        <v>657</v>
      </c>
      <c r="B7" s="402"/>
      <c r="C7" s="282"/>
      <c r="D7" s="282"/>
      <c r="E7" s="538">
        <f t="shared" si="0"/>
        <v>0</v>
      </c>
      <c r="F7" s="282"/>
      <c r="G7" s="65"/>
    </row>
    <row r="8" spans="1:7" ht="15" customHeight="1">
      <c r="A8" s="401" t="s">
        <v>658</v>
      </c>
      <c r="B8" s="402"/>
      <c r="C8" s="282"/>
      <c r="D8" s="282"/>
      <c r="E8" s="538">
        <f t="shared" si="0"/>
        <v>0</v>
      </c>
      <c r="F8" s="282"/>
      <c r="G8" s="65"/>
    </row>
    <row r="9" spans="1:7" ht="15" customHeight="1">
      <c r="A9" s="401" t="s">
        <v>659</v>
      </c>
      <c r="B9" s="402"/>
      <c r="C9" s="282"/>
      <c r="D9" s="282"/>
      <c r="E9" s="538">
        <f t="shared" si="0"/>
        <v>0</v>
      </c>
      <c r="F9" s="282"/>
      <c r="G9" s="65"/>
    </row>
    <row r="10" spans="1:7" ht="15" customHeight="1">
      <c r="A10" s="401" t="s">
        <v>660</v>
      </c>
      <c r="B10" s="402"/>
      <c r="C10" s="282"/>
      <c r="D10" s="282"/>
      <c r="E10" s="538">
        <f t="shared" si="0"/>
        <v>0</v>
      </c>
      <c r="F10" s="282"/>
      <c r="G10" s="65"/>
    </row>
    <row r="11" spans="1:7" ht="15" customHeight="1">
      <c r="A11" s="401" t="s">
        <v>661</v>
      </c>
      <c r="B11" s="402"/>
      <c r="C11" s="282"/>
      <c r="D11" s="282"/>
      <c r="E11" s="538">
        <f t="shared" si="0"/>
        <v>0</v>
      </c>
      <c r="F11" s="282"/>
      <c r="G11" s="65"/>
    </row>
    <row r="12" spans="1:7" ht="15" customHeight="1">
      <c r="A12" s="401" t="s">
        <v>662</v>
      </c>
      <c r="B12" s="402"/>
      <c r="C12" s="282"/>
      <c r="D12" s="282"/>
      <c r="E12" s="538">
        <f t="shared" si="0"/>
        <v>0</v>
      </c>
      <c r="F12" s="282"/>
      <c r="G12" s="65"/>
    </row>
    <row r="13" spans="1:7" ht="15" customHeight="1">
      <c r="A13" s="401" t="s">
        <v>663</v>
      </c>
      <c r="B13" s="402"/>
      <c r="C13" s="282"/>
      <c r="D13" s="282"/>
      <c r="E13" s="538">
        <f t="shared" si="0"/>
        <v>0</v>
      </c>
      <c r="F13" s="282"/>
      <c r="G13" s="65"/>
    </row>
    <row r="14" spans="1:7" ht="15" customHeight="1">
      <c r="A14" s="401" t="s">
        <v>664</v>
      </c>
      <c r="B14" s="402"/>
      <c r="C14" s="282"/>
      <c r="D14" s="282"/>
      <c r="E14" s="538">
        <f t="shared" si="0"/>
        <v>0</v>
      </c>
      <c r="F14" s="282"/>
      <c r="G14" s="65"/>
    </row>
    <row r="15" spans="1:7" ht="15" customHeight="1">
      <c r="A15" s="401" t="s">
        <v>665</v>
      </c>
      <c r="B15" s="402"/>
      <c r="C15" s="282"/>
      <c r="D15" s="282"/>
      <c r="E15" s="538">
        <f t="shared" si="0"/>
        <v>0</v>
      </c>
      <c r="F15" s="282"/>
      <c r="G15" s="65"/>
    </row>
    <row r="16" spans="1:7" ht="15" customHeight="1">
      <c r="A16" s="401" t="s">
        <v>666</v>
      </c>
      <c r="B16" s="402"/>
      <c r="C16" s="282"/>
      <c r="D16" s="282"/>
      <c r="E16" s="538">
        <f t="shared" si="0"/>
        <v>0</v>
      </c>
      <c r="F16" s="282"/>
      <c r="G16" s="65"/>
    </row>
    <row r="17" spans="1:7" ht="15" customHeight="1">
      <c r="A17" s="401" t="s">
        <v>667</v>
      </c>
      <c r="B17" s="402"/>
      <c r="C17" s="282"/>
      <c r="D17" s="282"/>
      <c r="E17" s="538">
        <f t="shared" si="0"/>
        <v>0</v>
      </c>
      <c r="F17" s="282"/>
      <c r="G17" s="65"/>
    </row>
    <row r="18" spans="1:7" ht="15" customHeight="1">
      <c r="A18" s="401" t="s">
        <v>668</v>
      </c>
      <c r="B18" s="402"/>
      <c r="C18" s="282"/>
      <c r="D18" s="282"/>
      <c r="E18" s="538">
        <f t="shared" si="0"/>
        <v>0</v>
      </c>
      <c r="F18" s="282"/>
      <c r="G18" s="65"/>
    </row>
    <row r="19" spans="1:7" ht="15" customHeight="1">
      <c r="A19" s="401" t="s">
        <v>669</v>
      </c>
      <c r="B19" s="402"/>
      <c r="C19" s="282"/>
      <c r="D19" s="282"/>
      <c r="E19" s="538">
        <f t="shared" si="0"/>
        <v>0</v>
      </c>
      <c r="F19" s="282"/>
      <c r="G19" s="65"/>
    </row>
    <row r="20" spans="1:7" ht="15" customHeight="1">
      <c r="A20" s="401" t="s">
        <v>670</v>
      </c>
      <c r="B20" s="402"/>
      <c r="C20" s="282"/>
      <c r="D20" s="282"/>
      <c r="E20" s="538">
        <f t="shared" si="0"/>
        <v>0</v>
      </c>
      <c r="F20" s="282"/>
      <c r="G20" s="65"/>
    </row>
    <row r="21" spans="1:7" ht="15" customHeight="1">
      <c r="A21" s="401" t="s">
        <v>671</v>
      </c>
      <c r="B21" s="402"/>
      <c r="C21" s="282"/>
      <c r="D21" s="282"/>
      <c r="E21" s="538">
        <f t="shared" si="0"/>
        <v>0</v>
      </c>
      <c r="F21" s="282"/>
      <c r="G21" s="65"/>
    </row>
    <row r="22" spans="1:7" ht="15" customHeight="1">
      <c r="A22" s="401" t="s">
        <v>672</v>
      </c>
      <c r="B22" s="402"/>
      <c r="C22" s="282"/>
      <c r="D22" s="282"/>
      <c r="E22" s="538">
        <f t="shared" si="0"/>
        <v>0</v>
      </c>
      <c r="F22" s="282"/>
      <c r="G22" s="65"/>
    </row>
    <row r="23" spans="1:7" ht="15" customHeight="1">
      <c r="A23" s="401" t="s">
        <v>673</v>
      </c>
      <c r="B23" s="402"/>
      <c r="C23" s="282"/>
      <c r="D23" s="282"/>
      <c r="E23" s="538">
        <f t="shared" si="0"/>
        <v>0</v>
      </c>
      <c r="F23" s="282"/>
      <c r="G23" s="65"/>
    </row>
    <row r="24" spans="1:7" ht="15" customHeight="1">
      <c r="A24" s="401" t="s">
        <v>674</v>
      </c>
      <c r="B24" s="402"/>
      <c r="C24" s="282"/>
      <c r="D24" s="282"/>
      <c r="E24" s="538">
        <f t="shared" si="0"/>
        <v>0</v>
      </c>
      <c r="F24" s="282"/>
      <c r="G24" s="65"/>
    </row>
    <row r="25" spans="1:7" ht="15" customHeight="1">
      <c r="A25" s="401" t="s">
        <v>675</v>
      </c>
      <c r="B25" s="402"/>
      <c r="C25" s="282"/>
      <c r="D25" s="282"/>
      <c r="E25" s="538">
        <f t="shared" si="0"/>
        <v>0</v>
      </c>
      <c r="F25" s="282"/>
      <c r="G25" s="65"/>
    </row>
    <row r="26" spans="1:7" ht="15" customHeight="1">
      <c r="A26" s="401" t="s">
        <v>676</v>
      </c>
      <c r="B26" s="402"/>
      <c r="C26" s="282"/>
      <c r="D26" s="282"/>
      <c r="E26" s="538">
        <f t="shared" si="0"/>
        <v>0</v>
      </c>
      <c r="F26" s="282"/>
      <c r="G26" s="65"/>
    </row>
    <row r="27" spans="1:7" ht="15" customHeight="1">
      <c r="A27" s="401" t="s">
        <v>677</v>
      </c>
      <c r="B27" s="402"/>
      <c r="C27" s="282"/>
      <c r="D27" s="282"/>
      <c r="E27" s="538">
        <f t="shared" si="0"/>
        <v>0</v>
      </c>
      <c r="F27" s="282"/>
      <c r="G27" s="65"/>
    </row>
    <row r="28" spans="1:7" ht="15" customHeight="1">
      <c r="A28" s="401" t="s">
        <v>678</v>
      </c>
      <c r="B28" s="402"/>
      <c r="C28" s="282"/>
      <c r="D28" s="282"/>
      <c r="E28" s="538">
        <f t="shared" si="0"/>
        <v>0</v>
      </c>
      <c r="F28" s="282"/>
      <c r="G28" s="65"/>
    </row>
    <row r="29" spans="1:7" ht="15" customHeight="1">
      <c r="A29" s="401" t="s">
        <v>679</v>
      </c>
      <c r="B29" s="402"/>
      <c r="C29" s="282"/>
      <c r="D29" s="282"/>
      <c r="E29" s="538">
        <f t="shared" si="0"/>
        <v>0</v>
      </c>
      <c r="F29" s="282"/>
      <c r="G29" s="65"/>
    </row>
    <row r="30" spans="1:7" ht="15" customHeight="1">
      <c r="A30" s="401" t="s">
        <v>680</v>
      </c>
      <c r="B30" s="402"/>
      <c r="C30" s="282"/>
      <c r="D30" s="282"/>
      <c r="E30" s="538"/>
      <c r="F30" s="282"/>
      <c r="G30" s="65"/>
    </row>
    <row r="31" spans="1:7" ht="15" customHeight="1">
      <c r="A31" s="401" t="s">
        <v>681</v>
      </c>
      <c r="B31" s="402"/>
      <c r="C31" s="282"/>
      <c r="D31" s="282"/>
      <c r="E31" s="538">
        <f t="shared" si="0"/>
        <v>0</v>
      </c>
      <c r="F31" s="282"/>
      <c r="G31" s="65"/>
    </row>
    <row r="32" spans="1:7" ht="15" customHeight="1">
      <c r="A32" s="401" t="s">
        <v>682</v>
      </c>
      <c r="B32" s="402"/>
      <c r="C32" s="282"/>
      <c r="D32" s="282"/>
      <c r="E32" s="538">
        <f t="shared" si="0"/>
        <v>0</v>
      </c>
      <c r="F32" s="282"/>
      <c r="G32" s="65"/>
    </row>
    <row r="33" spans="1:7" ht="15" customHeight="1">
      <c r="A33" s="401" t="s">
        <v>683</v>
      </c>
      <c r="B33" s="402"/>
      <c r="C33" s="282"/>
      <c r="D33" s="282"/>
      <c r="E33" s="538">
        <f t="shared" si="0"/>
        <v>0</v>
      </c>
      <c r="F33" s="282"/>
      <c r="G33" s="65"/>
    </row>
    <row r="34" spans="1:7" ht="15" customHeight="1">
      <c r="A34" s="401" t="s">
        <v>1308</v>
      </c>
      <c r="B34" s="402"/>
      <c r="C34" s="282"/>
      <c r="D34" s="282"/>
      <c r="E34" s="538">
        <f t="shared" si="0"/>
        <v>0</v>
      </c>
      <c r="F34" s="282"/>
      <c r="G34" s="65"/>
    </row>
    <row r="35" spans="1:7" ht="15" customHeight="1" thickBot="1">
      <c r="A35" s="401" t="s">
        <v>1310</v>
      </c>
      <c r="B35" s="403"/>
      <c r="C35" s="285"/>
      <c r="D35" s="285"/>
      <c r="E35" s="538">
        <f t="shared" si="0"/>
        <v>0</v>
      </c>
      <c r="F35" s="285"/>
      <c r="G35" s="68"/>
    </row>
    <row r="36" spans="1:7" ht="15" customHeight="1" thickBot="1">
      <c r="A36" s="1280" t="s">
        <v>692</v>
      </c>
      <c r="B36" s="1281"/>
      <c r="C36" s="304">
        <f>SUM(C5:C35)</f>
        <v>0</v>
      </c>
      <c r="D36" s="304">
        <f>SUM(D5:D35)</f>
        <v>0</v>
      </c>
      <c r="E36" s="304">
        <f>SUM(E5:E35)</f>
        <v>0</v>
      </c>
      <c r="F36" s="304">
        <f>SUM(F5:F35)</f>
        <v>0</v>
      </c>
      <c r="G36" s="306">
        <f>SUM(G5:G35)</f>
        <v>0</v>
      </c>
    </row>
  </sheetData>
  <sheetProtection/>
  <mergeCells count="6">
    <mergeCell ref="A36:B36"/>
    <mergeCell ref="E2:G2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&amp;8 15. számú melléklet&amp;"Times New Roman CE,Dőlt"&amp;12
&amp;8Domaháza Községi Önk.Képviselő-Testülete 9/2011(IV.28)&amp;12
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F22" sqref="F22"/>
    </sheetView>
  </sheetViews>
  <sheetFormatPr defaultColWidth="9.00390625" defaultRowHeight="12.75"/>
  <cols>
    <col min="1" max="1" width="77.125" style="392" customWidth="1"/>
    <col min="2" max="2" width="4.875" style="404" customWidth="1"/>
    <col min="3" max="3" width="13.00390625" style="696" customWidth="1"/>
    <col min="4" max="4" width="12.50390625" style="696" customWidth="1"/>
    <col min="5" max="5" width="9.125" style="696" customWidth="1"/>
    <col min="6" max="16384" width="9.375" style="405" customWidth="1"/>
  </cols>
  <sheetData>
    <row r="1" spans="3:5" ht="14.25" thickBot="1">
      <c r="C1" s="666"/>
      <c r="D1" s="1292" t="s">
        <v>1146</v>
      </c>
      <c r="E1" s="1292"/>
    </row>
    <row r="2" spans="1:5" s="406" customFormat="1" ht="29.25" customHeight="1">
      <c r="A2" s="1288" t="s">
        <v>1147</v>
      </c>
      <c r="B2" s="1290" t="s">
        <v>1148</v>
      </c>
      <c r="C2" s="667" t="s">
        <v>1153</v>
      </c>
      <c r="D2" s="668" t="s">
        <v>1154</v>
      </c>
      <c r="E2" s="669" t="s">
        <v>1155</v>
      </c>
    </row>
    <row r="3" spans="1:5" s="407" customFormat="1" ht="14.25" thickBot="1">
      <c r="A3" s="1289"/>
      <c r="B3" s="1291"/>
      <c r="C3" s="670" t="s">
        <v>1156</v>
      </c>
      <c r="D3" s="671"/>
      <c r="E3" s="672" t="s">
        <v>1157</v>
      </c>
    </row>
    <row r="4" spans="1:5" s="410" customFormat="1" ht="12.75" customHeight="1" thickBot="1">
      <c r="A4" s="408" t="s">
        <v>1158</v>
      </c>
      <c r="B4" s="409" t="s">
        <v>1159</v>
      </c>
      <c r="C4" s="409" t="s">
        <v>1160</v>
      </c>
      <c r="D4" s="673" t="s">
        <v>1161</v>
      </c>
      <c r="E4" s="674" t="s">
        <v>1162</v>
      </c>
    </row>
    <row r="5" spans="1:5" s="410" customFormat="1" ht="12.75" customHeight="1">
      <c r="A5" s="411" t="s">
        <v>1163</v>
      </c>
      <c r="B5" s="412" t="s">
        <v>694</v>
      </c>
      <c r="C5" s="675"/>
      <c r="D5" s="676"/>
      <c r="E5" s="677" t="str">
        <f aca="true" t="shared" si="0" ref="E5:E36">IF(C5&lt;&gt;0,ROUND(D5*100/C5,2),"-    ")</f>
        <v>-    </v>
      </c>
    </row>
    <row r="6" spans="1:5" s="410" customFormat="1" ht="12.75" customHeight="1">
      <c r="A6" s="129" t="s">
        <v>1164</v>
      </c>
      <c r="B6" s="413" t="s">
        <v>732</v>
      </c>
      <c r="C6" s="678"/>
      <c r="D6" s="679"/>
      <c r="E6" s="680" t="str">
        <f t="shared" si="0"/>
        <v>-    </v>
      </c>
    </row>
    <row r="7" spans="1:5" ht="12.75" customHeight="1">
      <c r="A7" s="146" t="s">
        <v>1165</v>
      </c>
      <c r="B7" s="139">
        <v>3</v>
      </c>
      <c r="C7" s="678">
        <v>1110</v>
      </c>
      <c r="D7" s="679">
        <v>1079</v>
      </c>
      <c r="E7" s="680">
        <f t="shared" si="0"/>
        <v>97.21</v>
      </c>
    </row>
    <row r="8" spans="1:5" ht="12.75">
      <c r="A8" s="129" t="s">
        <v>1166</v>
      </c>
      <c r="B8" s="130">
        <v>4</v>
      </c>
      <c r="C8" s="678"/>
      <c r="D8" s="679">
        <v>0</v>
      </c>
      <c r="E8" s="681" t="str">
        <f t="shared" si="0"/>
        <v>-    </v>
      </c>
    </row>
    <row r="9" spans="1:5" ht="12.75">
      <c r="A9" s="129" t="s">
        <v>1170</v>
      </c>
      <c r="B9" s="130">
        <v>5</v>
      </c>
      <c r="C9" s="678"/>
      <c r="D9" s="679"/>
      <c r="E9" s="681" t="str">
        <f t="shared" si="0"/>
        <v>-    </v>
      </c>
    </row>
    <row r="10" spans="1:5" ht="12.75" customHeight="1" thickBot="1">
      <c r="A10" s="129" t="s">
        <v>1171</v>
      </c>
      <c r="B10" s="130">
        <v>6</v>
      </c>
      <c r="C10" s="682"/>
      <c r="D10" s="683"/>
      <c r="E10" s="684" t="str">
        <f t="shared" si="0"/>
        <v>-    </v>
      </c>
    </row>
    <row r="11" spans="1:5" ht="13.5" customHeight="1" thickBot="1">
      <c r="A11" s="131" t="s">
        <v>270</v>
      </c>
      <c r="B11" s="132">
        <v>7</v>
      </c>
      <c r="C11" s="685">
        <f>SUM(C5:C10)</f>
        <v>1110</v>
      </c>
      <c r="D11" s="686">
        <f>SUM(D5:D10)</f>
        <v>1079</v>
      </c>
      <c r="E11" s="687">
        <f t="shared" si="0"/>
        <v>97.21</v>
      </c>
    </row>
    <row r="12" spans="1:5" ht="12.75">
      <c r="A12" s="127" t="s">
        <v>1172</v>
      </c>
      <c r="B12" s="130">
        <v>8</v>
      </c>
      <c r="C12" s="678">
        <v>321658</v>
      </c>
      <c r="D12" s="679">
        <v>355010</v>
      </c>
      <c r="E12" s="680">
        <f t="shared" si="0"/>
        <v>110.37</v>
      </c>
    </row>
    <row r="13" spans="1:5" ht="12.75">
      <c r="A13" s="127" t="s">
        <v>1173</v>
      </c>
      <c r="B13" s="130">
        <v>9</v>
      </c>
      <c r="C13" s="678">
        <v>4600</v>
      </c>
      <c r="D13" s="679">
        <v>2306</v>
      </c>
      <c r="E13" s="681">
        <f t="shared" si="0"/>
        <v>50.13</v>
      </c>
    </row>
    <row r="14" spans="1:5" ht="12.75">
      <c r="A14" s="127" t="s">
        <v>1174</v>
      </c>
      <c r="B14" s="130">
        <v>10</v>
      </c>
      <c r="C14" s="678">
        <v>7927</v>
      </c>
      <c r="D14" s="679">
        <v>6090</v>
      </c>
      <c r="E14" s="681">
        <f t="shared" si="0"/>
        <v>76.83</v>
      </c>
    </row>
    <row r="15" spans="1:5" ht="12.75">
      <c r="A15" s="127" t="s">
        <v>1175</v>
      </c>
      <c r="B15" s="130">
        <v>11</v>
      </c>
      <c r="C15" s="678"/>
      <c r="D15" s="679"/>
      <c r="E15" s="681" t="str">
        <f t="shared" si="0"/>
        <v>-    </v>
      </c>
    </row>
    <row r="16" spans="1:5" ht="12.75">
      <c r="A16" s="127" t="s">
        <v>1108</v>
      </c>
      <c r="B16" s="130">
        <v>12</v>
      </c>
      <c r="C16" s="678">
        <v>2946</v>
      </c>
      <c r="D16" s="679">
        <v>3446</v>
      </c>
      <c r="E16" s="681">
        <f t="shared" si="0"/>
        <v>116.97</v>
      </c>
    </row>
    <row r="17" spans="1:5" ht="12.75">
      <c r="A17" s="127" t="s">
        <v>1176</v>
      </c>
      <c r="B17" s="133">
        <v>13</v>
      </c>
      <c r="C17" s="678"/>
      <c r="D17" s="679"/>
      <c r="E17" s="684" t="str">
        <f t="shared" si="0"/>
        <v>-    </v>
      </c>
    </row>
    <row r="18" spans="1:5" ht="12.75">
      <c r="A18" s="127" t="s">
        <v>1177</v>
      </c>
      <c r="B18" s="130">
        <v>14</v>
      </c>
      <c r="C18" s="678"/>
      <c r="D18" s="679"/>
      <c r="E18" s="684" t="str">
        <f t="shared" si="0"/>
        <v>-    </v>
      </c>
    </row>
    <row r="19" spans="1:5" ht="13.5" thickBot="1">
      <c r="A19" s="127" t="s">
        <v>1178</v>
      </c>
      <c r="B19" s="130">
        <v>15</v>
      </c>
      <c r="C19" s="678"/>
      <c r="D19" s="679"/>
      <c r="E19" s="684" t="str">
        <f t="shared" si="0"/>
        <v>-    </v>
      </c>
    </row>
    <row r="20" spans="1:5" ht="13.5" thickBot="1">
      <c r="A20" s="134" t="s">
        <v>271</v>
      </c>
      <c r="B20" s="132">
        <v>16</v>
      </c>
      <c r="C20" s="688">
        <f>SUM(C12:C19)</f>
        <v>337131</v>
      </c>
      <c r="D20" s="686">
        <f>SUM(D12:D19)</f>
        <v>366852</v>
      </c>
      <c r="E20" s="687">
        <f t="shared" si="0"/>
        <v>108.82</v>
      </c>
    </row>
    <row r="21" spans="1:5" ht="12.75">
      <c r="A21" s="127" t="s">
        <v>1179</v>
      </c>
      <c r="B21" s="130">
        <v>17</v>
      </c>
      <c r="C21" s="678">
        <v>11</v>
      </c>
      <c r="D21" s="679">
        <v>11</v>
      </c>
      <c r="E21" s="680">
        <f t="shared" si="0"/>
        <v>100</v>
      </c>
    </row>
    <row r="22" spans="1:5" ht="12.75">
      <c r="A22" s="127" t="s">
        <v>1180</v>
      </c>
      <c r="B22" s="130">
        <v>18</v>
      </c>
      <c r="C22" s="678"/>
      <c r="D22" s="679"/>
      <c r="E22" s="681" t="str">
        <f t="shared" si="0"/>
        <v>-    </v>
      </c>
    </row>
    <row r="23" spans="1:5" ht="12.75">
      <c r="A23" s="127" t="s">
        <v>1181</v>
      </c>
      <c r="B23" s="130">
        <v>19</v>
      </c>
      <c r="C23" s="678"/>
      <c r="D23" s="679"/>
      <c r="E23" s="681" t="str">
        <f t="shared" si="0"/>
        <v>-    </v>
      </c>
    </row>
    <row r="24" spans="1:5" ht="12.75">
      <c r="A24" s="127" t="s">
        <v>1182</v>
      </c>
      <c r="B24" s="130">
        <v>20</v>
      </c>
      <c r="C24" s="678"/>
      <c r="D24" s="679"/>
      <c r="E24" s="681" t="str">
        <f t="shared" si="0"/>
        <v>-    </v>
      </c>
    </row>
    <row r="25" spans="1:5" ht="12.75">
      <c r="A25" s="127" t="s">
        <v>1183</v>
      </c>
      <c r="B25" s="130">
        <v>21</v>
      </c>
      <c r="C25" s="678"/>
      <c r="D25" s="679"/>
      <c r="E25" s="681" t="str">
        <f t="shared" si="0"/>
        <v>-    </v>
      </c>
    </row>
    <row r="26" spans="1:5" ht="13.5" thickBot="1">
      <c r="A26" s="127" t="s">
        <v>1184</v>
      </c>
      <c r="B26" s="130">
        <v>22</v>
      </c>
      <c r="C26" s="678"/>
      <c r="D26" s="679"/>
      <c r="E26" s="681" t="str">
        <f t="shared" si="0"/>
        <v>-    </v>
      </c>
    </row>
    <row r="27" spans="1:5" s="414" customFormat="1" ht="13.5" thickBot="1">
      <c r="A27" s="131" t="s">
        <v>272</v>
      </c>
      <c r="B27" s="132">
        <v>23</v>
      </c>
      <c r="C27" s="685">
        <f>SUM(C21:C26)</f>
        <v>11</v>
      </c>
      <c r="D27" s="686">
        <f>SUM(D21:D26)</f>
        <v>11</v>
      </c>
      <c r="E27" s="687">
        <f t="shared" si="0"/>
        <v>100</v>
      </c>
    </row>
    <row r="28" spans="1:5" s="414" customFormat="1" ht="12.75">
      <c r="A28" s="127" t="s">
        <v>1185</v>
      </c>
      <c r="B28" s="132">
        <v>24</v>
      </c>
      <c r="C28" s="678"/>
      <c r="D28" s="679"/>
      <c r="E28" s="681" t="str">
        <f t="shared" si="0"/>
        <v>-    </v>
      </c>
    </row>
    <row r="29" spans="1:5" s="414" customFormat="1" ht="12.75">
      <c r="A29" s="127" t="s">
        <v>1186</v>
      </c>
      <c r="B29" s="132">
        <v>25</v>
      </c>
      <c r="C29" s="678"/>
      <c r="D29" s="679"/>
      <c r="E29" s="681" t="str">
        <f t="shared" si="0"/>
        <v>-    </v>
      </c>
    </row>
    <row r="30" spans="1:5" s="414" customFormat="1" ht="12.75">
      <c r="A30" s="127" t="s">
        <v>1187</v>
      </c>
      <c r="B30" s="132">
        <v>26</v>
      </c>
      <c r="C30" s="678"/>
      <c r="D30" s="679"/>
      <c r="E30" s="681" t="str">
        <f t="shared" si="0"/>
        <v>-    </v>
      </c>
    </row>
    <row r="31" spans="1:5" s="414" customFormat="1" ht="12.75">
      <c r="A31" s="127" t="s">
        <v>1189</v>
      </c>
      <c r="B31" s="132">
        <v>27</v>
      </c>
      <c r="C31" s="678"/>
      <c r="D31" s="679"/>
      <c r="E31" s="681" t="str">
        <f t="shared" si="0"/>
        <v>-    </v>
      </c>
    </row>
    <row r="32" spans="1:5" s="414" customFormat="1" ht="17.25" customHeight="1" thickBot="1">
      <c r="A32" s="127" t="s">
        <v>1234</v>
      </c>
      <c r="B32" s="132">
        <v>28</v>
      </c>
      <c r="C32" s="678"/>
      <c r="D32" s="679"/>
      <c r="E32" s="684" t="str">
        <f t="shared" si="0"/>
        <v>-    </v>
      </c>
    </row>
    <row r="33" spans="1:5" s="414" customFormat="1" ht="14.25" customHeight="1" thickBot="1">
      <c r="A33" s="128" t="s">
        <v>1190</v>
      </c>
      <c r="B33" s="135">
        <v>29</v>
      </c>
      <c r="C33" s="689">
        <f>SUM(C28:C32)</f>
        <v>0</v>
      </c>
      <c r="D33" s="690">
        <f>SUM(D28:D32)</f>
        <v>0</v>
      </c>
      <c r="E33" s="687" t="str">
        <f t="shared" si="0"/>
        <v>-    </v>
      </c>
    </row>
    <row r="34" spans="1:5" ht="17.25" customHeight="1" thickBot="1">
      <c r="A34" s="136" t="s">
        <v>273</v>
      </c>
      <c r="B34" s="137">
        <v>30</v>
      </c>
      <c r="C34" s="691">
        <f>C11+C20+C27+C33</f>
        <v>338252</v>
      </c>
      <c r="D34" s="692">
        <f>D11+D20+D27+D33</f>
        <v>367942</v>
      </c>
      <c r="E34" s="687">
        <f t="shared" si="0"/>
        <v>108.78</v>
      </c>
    </row>
    <row r="35" spans="1:5" ht="12.75">
      <c r="A35" s="138" t="s">
        <v>1191</v>
      </c>
      <c r="B35" s="139">
        <v>31</v>
      </c>
      <c r="C35" s="682">
        <v>226</v>
      </c>
      <c r="D35" s="683">
        <v>302</v>
      </c>
      <c r="E35" s="680">
        <f t="shared" si="0"/>
        <v>133.63</v>
      </c>
    </row>
    <row r="36" spans="1:5" ht="12.75">
      <c r="A36" s="127" t="s">
        <v>1192</v>
      </c>
      <c r="B36" s="130">
        <v>32</v>
      </c>
      <c r="C36" s="678"/>
      <c r="D36" s="679"/>
      <c r="E36" s="681" t="str">
        <f t="shared" si="0"/>
        <v>-    </v>
      </c>
    </row>
    <row r="37" spans="1:5" ht="12.75" customHeight="1">
      <c r="A37" s="127" t="s">
        <v>1193</v>
      </c>
      <c r="B37" s="130">
        <v>33</v>
      </c>
      <c r="C37" s="678"/>
      <c r="D37" s="679"/>
      <c r="E37" s="681" t="str">
        <f aca="true" t="shared" si="1" ref="E37:E66">IF(C37&lt;&gt;0,ROUND(D37*100/C37,2),"-    ")</f>
        <v>-    </v>
      </c>
    </row>
    <row r="38" spans="1:5" ht="12.75">
      <c r="A38" s="127" t="s">
        <v>1194</v>
      </c>
      <c r="B38" s="130">
        <v>34</v>
      </c>
      <c r="C38" s="678"/>
      <c r="D38" s="679"/>
      <c r="E38" s="681" t="str">
        <f t="shared" si="1"/>
        <v>-    </v>
      </c>
    </row>
    <row r="39" spans="1:5" ht="24.75" customHeight="1">
      <c r="A39" s="127" t="s">
        <v>1195</v>
      </c>
      <c r="B39" s="130">
        <v>35</v>
      </c>
      <c r="C39" s="678"/>
      <c r="D39" s="679"/>
      <c r="E39" s="681" t="str">
        <f t="shared" si="1"/>
        <v>-    </v>
      </c>
    </row>
    <row r="40" spans="1:5" ht="13.5" thickBot="1">
      <c r="A40" s="127" t="s">
        <v>1202</v>
      </c>
      <c r="B40" s="130">
        <v>36</v>
      </c>
      <c r="C40" s="678"/>
      <c r="D40" s="679"/>
      <c r="E40" s="681" t="str">
        <f t="shared" si="1"/>
        <v>-    </v>
      </c>
    </row>
    <row r="41" spans="1:5" ht="13.5" thickBot="1">
      <c r="A41" s="131" t="s">
        <v>1203</v>
      </c>
      <c r="B41" s="130">
        <v>37</v>
      </c>
      <c r="C41" s="685">
        <f>SUM(C35:C40)</f>
        <v>226</v>
      </c>
      <c r="D41" s="686">
        <f>SUM(D35:D40)</f>
        <v>302</v>
      </c>
      <c r="E41" s="687">
        <f t="shared" si="1"/>
        <v>133.63</v>
      </c>
    </row>
    <row r="42" spans="1:5" ht="12.75">
      <c r="A42" s="127" t="s">
        <v>1204</v>
      </c>
      <c r="B42" s="130">
        <v>38</v>
      </c>
      <c r="C42" s="678">
        <v>267</v>
      </c>
      <c r="D42" s="679">
        <v>269</v>
      </c>
      <c r="E42" s="680">
        <f t="shared" si="1"/>
        <v>100.75</v>
      </c>
    </row>
    <row r="43" spans="1:5" ht="12.75">
      <c r="A43" s="127" t="s">
        <v>1205</v>
      </c>
      <c r="B43" s="130">
        <v>39</v>
      </c>
      <c r="C43" s="678">
        <v>1793</v>
      </c>
      <c r="D43" s="679">
        <v>869</v>
      </c>
      <c r="E43" s="681">
        <f t="shared" si="1"/>
        <v>48.47</v>
      </c>
    </row>
    <row r="44" spans="1:5" ht="12.75">
      <c r="A44" s="127" t="s">
        <v>1206</v>
      </c>
      <c r="B44" s="130">
        <v>40</v>
      </c>
      <c r="C44" s="678"/>
      <c r="D44" s="679"/>
      <c r="E44" s="681" t="str">
        <f t="shared" si="1"/>
        <v>-    </v>
      </c>
    </row>
    <row r="45" spans="1:5" ht="12.75">
      <c r="A45" s="127" t="s">
        <v>1207</v>
      </c>
      <c r="B45" s="130">
        <v>41</v>
      </c>
      <c r="C45" s="678"/>
      <c r="D45" s="679"/>
      <c r="E45" s="681" t="str">
        <f t="shared" si="1"/>
        <v>-    </v>
      </c>
    </row>
    <row r="46" spans="1:5" ht="22.5">
      <c r="A46" s="129" t="s">
        <v>1208</v>
      </c>
      <c r="B46" s="130">
        <v>42</v>
      </c>
      <c r="C46" s="678"/>
      <c r="D46" s="679"/>
      <c r="E46" s="681" t="str">
        <f t="shared" si="1"/>
        <v>-    </v>
      </c>
    </row>
    <row r="47" spans="1:5" ht="22.5">
      <c r="A47" s="129" t="s">
        <v>1107</v>
      </c>
      <c r="B47" s="130">
        <v>43</v>
      </c>
      <c r="C47" s="678"/>
      <c r="D47" s="679"/>
      <c r="E47" s="684" t="str">
        <f t="shared" si="1"/>
        <v>-    </v>
      </c>
    </row>
    <row r="48" spans="1:5" ht="12.75">
      <c r="A48" s="129" t="s">
        <v>1216</v>
      </c>
      <c r="B48" s="130">
        <v>44</v>
      </c>
      <c r="C48" s="678"/>
      <c r="D48" s="679"/>
      <c r="E48" s="684" t="str">
        <f t="shared" si="1"/>
        <v>-    </v>
      </c>
    </row>
    <row r="49" spans="1:5" ht="12.75">
      <c r="A49" s="129" t="s">
        <v>1217</v>
      </c>
      <c r="B49" s="130">
        <v>45</v>
      </c>
      <c r="C49" s="678"/>
      <c r="D49" s="679"/>
      <c r="E49" s="684" t="str">
        <f t="shared" si="1"/>
        <v>-    </v>
      </c>
    </row>
    <row r="50" spans="1:5" ht="13.5" thickBot="1">
      <c r="A50" s="129" t="s">
        <v>1218</v>
      </c>
      <c r="B50" s="130">
        <v>46</v>
      </c>
      <c r="C50" s="678"/>
      <c r="D50" s="679"/>
      <c r="E50" s="684" t="str">
        <f t="shared" si="1"/>
        <v>-    </v>
      </c>
    </row>
    <row r="51" spans="1:5" ht="13.5" thickBot="1">
      <c r="A51" s="131" t="s">
        <v>1219</v>
      </c>
      <c r="B51" s="130">
        <v>47</v>
      </c>
      <c r="C51" s="685">
        <f>SUM(C42:C45)</f>
        <v>2060</v>
      </c>
      <c r="D51" s="693">
        <f>SUM(D42:D45)</f>
        <v>1138</v>
      </c>
      <c r="E51" s="687">
        <f t="shared" si="1"/>
        <v>55.24</v>
      </c>
    </row>
    <row r="52" spans="1:5" ht="12.75">
      <c r="A52" s="127" t="s">
        <v>1220</v>
      </c>
      <c r="B52" s="130">
        <v>48</v>
      </c>
      <c r="C52" s="678"/>
      <c r="D52" s="679"/>
      <c r="E52" s="680" t="str">
        <f t="shared" si="1"/>
        <v>-    </v>
      </c>
    </row>
    <row r="53" spans="1:5" ht="23.25" thickBot="1">
      <c r="A53" s="127" t="s">
        <v>1235</v>
      </c>
      <c r="B53" s="130">
        <v>49</v>
      </c>
      <c r="C53" s="678"/>
      <c r="D53" s="679"/>
      <c r="E53" s="681" t="str">
        <f t="shared" si="1"/>
        <v>-    </v>
      </c>
    </row>
    <row r="54" spans="1:5" ht="13.5" thickBot="1">
      <c r="A54" s="131" t="s">
        <v>1221</v>
      </c>
      <c r="B54" s="130">
        <v>50</v>
      </c>
      <c r="C54" s="685">
        <f>SUM(C52:C53)</f>
        <v>0</v>
      </c>
      <c r="D54" s="686">
        <f>SUM(D52:D53)</f>
        <v>0</v>
      </c>
      <c r="E54" s="687" t="str">
        <f t="shared" si="1"/>
        <v>-    </v>
      </c>
    </row>
    <row r="55" spans="1:5" ht="12.75">
      <c r="A55" s="127" t="s">
        <v>1222</v>
      </c>
      <c r="B55" s="130">
        <v>51</v>
      </c>
      <c r="C55" s="678">
        <v>235</v>
      </c>
      <c r="D55" s="679">
        <v>262</v>
      </c>
      <c r="E55" s="680">
        <f t="shared" si="1"/>
        <v>111.49</v>
      </c>
    </row>
    <row r="56" spans="1:5" ht="12.75">
      <c r="A56" s="127" t="s">
        <v>1223</v>
      </c>
      <c r="B56" s="130">
        <v>52</v>
      </c>
      <c r="C56" s="678">
        <v>2283</v>
      </c>
      <c r="D56" s="679">
        <v>0</v>
      </c>
      <c r="E56" s="681">
        <f t="shared" si="1"/>
        <v>0</v>
      </c>
    </row>
    <row r="57" spans="1:5" ht="12.75">
      <c r="A57" s="127" t="s">
        <v>1224</v>
      </c>
      <c r="B57" s="130">
        <v>53</v>
      </c>
      <c r="C57" s="678"/>
      <c r="D57" s="679"/>
      <c r="E57" s="681" t="str">
        <f t="shared" si="1"/>
        <v>-    </v>
      </c>
    </row>
    <row r="58" spans="1:5" ht="13.5" thickBot="1">
      <c r="A58" s="127" t="s">
        <v>1225</v>
      </c>
      <c r="B58" s="130">
        <v>54</v>
      </c>
      <c r="C58" s="678"/>
      <c r="D58" s="679"/>
      <c r="E58" s="684" t="str">
        <f t="shared" si="1"/>
        <v>-    </v>
      </c>
    </row>
    <row r="59" spans="1:5" ht="13.5" thickBot="1">
      <c r="A59" s="131" t="s">
        <v>1226</v>
      </c>
      <c r="B59" s="130">
        <v>55</v>
      </c>
      <c r="C59" s="685">
        <f>SUM(C55:C58)</f>
        <v>2518</v>
      </c>
      <c r="D59" s="686">
        <f>SUM(D55:D58)</f>
        <v>262</v>
      </c>
      <c r="E59" s="687">
        <f t="shared" si="1"/>
        <v>10.41</v>
      </c>
    </row>
    <row r="60" spans="1:5" ht="12.75">
      <c r="A60" s="127" t="s">
        <v>1227</v>
      </c>
      <c r="B60" s="130">
        <v>56</v>
      </c>
      <c r="C60" s="678">
        <v>2337</v>
      </c>
      <c r="D60" s="679">
        <v>0</v>
      </c>
      <c r="E60" s="680">
        <f t="shared" si="1"/>
        <v>0</v>
      </c>
    </row>
    <row r="61" spans="1:5" ht="12.75" customHeight="1">
      <c r="A61" s="127" t="s">
        <v>1228</v>
      </c>
      <c r="B61" s="130">
        <v>57</v>
      </c>
      <c r="C61" s="678">
        <v>1763</v>
      </c>
      <c r="D61" s="679">
        <v>158</v>
      </c>
      <c r="E61" s="681">
        <f t="shared" si="1"/>
        <v>8.96</v>
      </c>
    </row>
    <row r="62" spans="1:5" ht="12.75" customHeight="1">
      <c r="A62" s="127" t="s">
        <v>1229</v>
      </c>
      <c r="B62" s="130">
        <v>58</v>
      </c>
      <c r="C62" s="678"/>
      <c r="D62" s="679"/>
      <c r="E62" s="681" t="str">
        <f t="shared" si="1"/>
        <v>-    </v>
      </c>
    </row>
    <row r="63" spans="1:5" ht="14.25" customHeight="1" thickBot="1">
      <c r="A63" s="127" t="s">
        <v>1230</v>
      </c>
      <c r="B63" s="130">
        <v>59</v>
      </c>
      <c r="C63" s="678"/>
      <c r="D63" s="679"/>
      <c r="E63" s="681" t="str">
        <f t="shared" si="1"/>
        <v>-    </v>
      </c>
    </row>
    <row r="64" spans="1:5" ht="15.75" customHeight="1" thickBot="1">
      <c r="A64" s="131" t="s">
        <v>1231</v>
      </c>
      <c r="B64" s="140">
        <v>60</v>
      </c>
      <c r="C64" s="689">
        <v>4100</v>
      </c>
      <c r="D64" s="690">
        <f>SUM(D60:D63)</f>
        <v>158</v>
      </c>
      <c r="E64" s="694">
        <f t="shared" si="1"/>
        <v>3.85</v>
      </c>
    </row>
    <row r="65" spans="1:5" ht="18" customHeight="1" thickBot="1">
      <c r="A65" s="141" t="s">
        <v>1232</v>
      </c>
      <c r="B65" s="140">
        <v>61</v>
      </c>
      <c r="C65" s="691">
        <f>C41+C51+C54+C59+C64</f>
        <v>8904</v>
      </c>
      <c r="D65" s="692">
        <f>D41+D51+D54+D59+D64</f>
        <v>1860</v>
      </c>
      <c r="E65" s="687">
        <f t="shared" si="1"/>
        <v>20.89</v>
      </c>
    </row>
    <row r="66" spans="1:5" ht="18.75" customHeight="1" thickBot="1">
      <c r="A66" s="142" t="s">
        <v>1233</v>
      </c>
      <c r="B66" s="143">
        <v>62</v>
      </c>
      <c r="C66" s="695">
        <f>C34+C65</f>
        <v>347156</v>
      </c>
      <c r="D66" s="692">
        <f>D34+D65</f>
        <v>369802</v>
      </c>
      <c r="E66" s="687">
        <f t="shared" si="1"/>
        <v>106.52</v>
      </c>
    </row>
  </sheetData>
  <sheetProtection/>
  <mergeCells count="3">
    <mergeCell ref="A2:A3"/>
    <mergeCell ref="B2:B3"/>
    <mergeCell ref="D1:E1"/>
  </mergeCells>
  <printOptions horizontalCentered="1"/>
  <pageMargins left="0.7874015748031497" right="0.7874015748031497" top="0.984251968503937" bottom="0.6692913385826772" header="0.7874015748031497" footer="0.6692913385826772"/>
  <pageSetup horizontalDpi="300" verticalDpi="300" orientation="portrait" paperSize="9" scale="75" r:id="rId1"/>
  <headerFooter alignWithMargins="0">
    <oddHeader>&amp;C&amp;"Times New Roman CE,Félkövér"&amp;12M É R L E G&amp;R&amp;8 16/a. sz. melléklet&amp;10
Domaháza Községi Önkormányzat  Képviselő-Testülete 9/2011(IV.28)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F14" sqref="F14"/>
    </sheetView>
  </sheetViews>
  <sheetFormatPr defaultColWidth="9.00390625" defaultRowHeight="12.75"/>
  <cols>
    <col min="1" max="1" width="72.50390625" style="392" customWidth="1"/>
    <col min="2" max="2" width="4.875" style="404" customWidth="1"/>
    <col min="3" max="4" width="15.875" style="696" customWidth="1"/>
    <col min="5" max="5" width="10.875" style="710" customWidth="1"/>
    <col min="6" max="16384" width="9.375" style="405" customWidth="1"/>
  </cols>
  <sheetData>
    <row r="1" spans="3:5" ht="14.25" thickBot="1">
      <c r="C1" s="666"/>
      <c r="D1" s="1292" t="s">
        <v>1146</v>
      </c>
      <c r="E1" s="1292"/>
    </row>
    <row r="2" spans="1:5" s="415" customFormat="1" ht="37.5" customHeight="1">
      <c r="A2" s="1288" t="s">
        <v>1236</v>
      </c>
      <c r="B2" s="1290" t="s">
        <v>1148</v>
      </c>
      <c r="C2" s="667" t="s">
        <v>1237</v>
      </c>
      <c r="D2" s="668" t="s">
        <v>1154</v>
      </c>
      <c r="E2" s="669" t="s">
        <v>1155</v>
      </c>
    </row>
    <row r="3" spans="1:5" s="415" customFormat="1" ht="12.75" customHeight="1" thickBot="1">
      <c r="A3" s="1289"/>
      <c r="B3" s="1291"/>
      <c r="C3" s="670" t="s">
        <v>1156</v>
      </c>
      <c r="D3" s="671"/>
      <c r="E3" s="672" t="s">
        <v>1157</v>
      </c>
    </row>
    <row r="4" spans="1:5" s="416" customFormat="1" ht="13.5" thickBot="1">
      <c r="A4" s="408" t="s">
        <v>1158</v>
      </c>
      <c r="B4" s="409" t="s">
        <v>1159</v>
      </c>
      <c r="C4" s="409" t="s">
        <v>1160</v>
      </c>
      <c r="D4" s="673" t="s">
        <v>1161</v>
      </c>
      <c r="E4" s="674" t="s">
        <v>1162</v>
      </c>
    </row>
    <row r="5" spans="1:5" ht="12.75" customHeight="1">
      <c r="A5" s="411" t="s">
        <v>1238</v>
      </c>
      <c r="B5" s="417">
        <v>63</v>
      </c>
      <c r="C5" s="697">
        <v>32895</v>
      </c>
      <c r="D5" s="698">
        <v>32895</v>
      </c>
      <c r="E5" s="677">
        <f aca="true" t="shared" si="0" ref="E5:E26">IF(C5&lt;&gt;0,ROUND(D5*100/C5,2),"-    ")</f>
        <v>100</v>
      </c>
    </row>
    <row r="6" spans="1:5" ht="12.75">
      <c r="A6" s="129" t="s">
        <v>1239</v>
      </c>
      <c r="B6" s="130">
        <v>64</v>
      </c>
      <c r="C6" s="699">
        <v>262960</v>
      </c>
      <c r="D6" s="700">
        <v>321959</v>
      </c>
      <c r="E6" s="684">
        <f t="shared" si="0"/>
        <v>122.44</v>
      </c>
    </row>
    <row r="7" spans="1:5" ht="13.5" thickBot="1">
      <c r="A7" s="144" t="s">
        <v>1240</v>
      </c>
      <c r="B7" s="135">
        <v>65</v>
      </c>
      <c r="C7" s="699"/>
      <c r="D7" s="700"/>
      <c r="E7" s="684" t="str">
        <f t="shared" si="0"/>
        <v>-    </v>
      </c>
    </row>
    <row r="8" spans="1:5" ht="12.75" customHeight="1" thickBot="1">
      <c r="A8" s="145" t="s">
        <v>1109</v>
      </c>
      <c r="B8" s="212">
        <v>66</v>
      </c>
      <c r="C8" s="701">
        <f>SUM(C5:C7)</f>
        <v>295855</v>
      </c>
      <c r="D8" s="701">
        <f>SUM(D5:D7)</f>
        <v>354854</v>
      </c>
      <c r="E8" s="687">
        <f t="shared" si="0"/>
        <v>119.94</v>
      </c>
    </row>
    <row r="9" spans="1:5" ht="14.25" customHeight="1">
      <c r="A9" s="146" t="s">
        <v>1110</v>
      </c>
      <c r="B9" s="147">
        <v>67</v>
      </c>
      <c r="C9" s="702">
        <v>-6414</v>
      </c>
      <c r="D9" s="702">
        <v>-3637</v>
      </c>
      <c r="E9" s="680">
        <f t="shared" si="0"/>
        <v>56.7</v>
      </c>
    </row>
    <row r="10" spans="1:5" ht="12.75">
      <c r="A10" s="129" t="s">
        <v>596</v>
      </c>
      <c r="B10" s="130">
        <v>68</v>
      </c>
      <c r="C10" s="683">
        <v>-6414</v>
      </c>
      <c r="D10" s="683">
        <v>-3637</v>
      </c>
      <c r="E10" s="680">
        <f t="shared" si="0"/>
        <v>56.7</v>
      </c>
    </row>
    <row r="11" spans="1:5" ht="12.75">
      <c r="A11" s="129" t="s">
        <v>597</v>
      </c>
      <c r="B11" s="135">
        <v>69</v>
      </c>
      <c r="C11" s="683"/>
      <c r="D11" s="683"/>
      <c r="E11" s="680" t="str">
        <f t="shared" si="0"/>
        <v>-    </v>
      </c>
    </row>
    <row r="12" spans="1:5" ht="12.75">
      <c r="A12" s="127" t="s">
        <v>598</v>
      </c>
      <c r="B12" s="130">
        <v>70</v>
      </c>
      <c r="C12" s="678"/>
      <c r="D12" s="679"/>
      <c r="E12" s="681" t="str">
        <f t="shared" si="0"/>
        <v>-    </v>
      </c>
    </row>
    <row r="13" spans="1:5" ht="12.75">
      <c r="A13" s="127" t="s">
        <v>599</v>
      </c>
      <c r="B13" s="135">
        <v>71</v>
      </c>
      <c r="C13" s="678"/>
      <c r="D13" s="679"/>
      <c r="E13" s="681" t="str">
        <f t="shared" si="0"/>
        <v>-    </v>
      </c>
    </row>
    <row r="14" spans="1:5" ht="14.25" customHeight="1">
      <c r="A14" s="127" t="s">
        <v>600</v>
      </c>
      <c r="B14" s="130">
        <v>72</v>
      </c>
      <c r="C14" s="678"/>
      <c r="D14" s="679"/>
      <c r="E14" s="681" t="str">
        <f t="shared" si="0"/>
        <v>-    </v>
      </c>
    </row>
    <row r="15" spans="1:5" ht="15.75" customHeight="1" thickBot="1">
      <c r="A15" s="210" t="s">
        <v>601</v>
      </c>
      <c r="B15" s="135">
        <v>73</v>
      </c>
      <c r="C15" s="703"/>
      <c r="D15" s="700"/>
      <c r="E15" s="684" t="str">
        <f t="shared" si="0"/>
        <v>-    </v>
      </c>
    </row>
    <row r="16" spans="1:5" s="414" customFormat="1" ht="13.5" thickBot="1">
      <c r="A16" s="211" t="s">
        <v>1111</v>
      </c>
      <c r="B16" s="212">
        <v>74</v>
      </c>
      <c r="C16" s="704">
        <f>C9+C12+C13+C14+C15</f>
        <v>-6414</v>
      </c>
      <c r="D16" s="704">
        <f>D9+D12+D13+D14+D15</f>
        <v>-3637</v>
      </c>
      <c r="E16" s="687">
        <f t="shared" si="0"/>
        <v>56.7</v>
      </c>
    </row>
    <row r="17" spans="1:5" s="414" customFormat="1" ht="12.75">
      <c r="A17" s="138" t="s">
        <v>1112</v>
      </c>
      <c r="B17" s="147">
        <v>75</v>
      </c>
      <c r="C17" s="702">
        <f>SUM(C18:C19)</f>
        <v>0</v>
      </c>
      <c r="D17" s="702">
        <f>SUM(D18:D19)</f>
        <v>0</v>
      </c>
      <c r="E17" s="680" t="str">
        <f t="shared" si="0"/>
        <v>-    </v>
      </c>
    </row>
    <row r="18" spans="1:5" ht="12.75">
      <c r="A18" s="127" t="s">
        <v>602</v>
      </c>
      <c r="B18" s="130">
        <v>76</v>
      </c>
      <c r="C18" s="682"/>
      <c r="D18" s="683"/>
      <c r="E18" s="680" t="str">
        <f t="shared" si="0"/>
        <v>-    </v>
      </c>
    </row>
    <row r="19" spans="1:5" ht="12.75">
      <c r="A19" s="127" t="s">
        <v>603</v>
      </c>
      <c r="B19" s="135">
        <v>77</v>
      </c>
      <c r="C19" s="682"/>
      <c r="D19" s="683"/>
      <c r="E19" s="680" t="str">
        <f t="shared" si="0"/>
        <v>-    </v>
      </c>
    </row>
    <row r="20" spans="1:5" ht="12.75">
      <c r="A20" s="127" t="s">
        <v>604</v>
      </c>
      <c r="B20" s="130">
        <v>78</v>
      </c>
      <c r="C20" s="678"/>
      <c r="D20" s="679"/>
      <c r="E20" s="681" t="str">
        <f t="shared" si="0"/>
        <v>-    </v>
      </c>
    </row>
    <row r="21" spans="1:5" ht="12.75">
      <c r="A21" s="127" t="s">
        <v>605</v>
      </c>
      <c r="B21" s="135">
        <v>79</v>
      </c>
      <c r="C21" s="678"/>
      <c r="D21" s="679"/>
      <c r="E21" s="681" t="str">
        <f t="shared" si="0"/>
        <v>-    </v>
      </c>
    </row>
    <row r="22" spans="1:5" ht="13.5" thickBot="1">
      <c r="A22" s="210" t="s">
        <v>606</v>
      </c>
      <c r="B22" s="133">
        <v>80</v>
      </c>
      <c r="C22" s="699"/>
      <c r="D22" s="700"/>
      <c r="E22" s="684" t="str">
        <f t="shared" si="0"/>
        <v>-    </v>
      </c>
    </row>
    <row r="23" spans="1:5" ht="13.5" thickBot="1">
      <c r="A23" s="211" t="s">
        <v>1115</v>
      </c>
      <c r="B23" s="212">
        <v>81</v>
      </c>
      <c r="C23" s="704">
        <f>C17+C20+C21+C22</f>
        <v>0</v>
      </c>
      <c r="D23" s="704">
        <f>D17+D20+D21+D22</f>
        <v>0</v>
      </c>
      <c r="E23" s="687" t="str">
        <f t="shared" si="0"/>
        <v>-    </v>
      </c>
    </row>
    <row r="24" spans="1:5" ht="13.5" thickBot="1">
      <c r="A24" s="136" t="s">
        <v>1113</v>
      </c>
      <c r="B24" s="212">
        <v>82</v>
      </c>
      <c r="C24" s="701">
        <f>C16+C23</f>
        <v>-6414</v>
      </c>
      <c r="D24" s="701">
        <f>D16+D23</f>
        <v>-3637</v>
      </c>
      <c r="E24" s="687">
        <f t="shared" si="0"/>
        <v>56.7</v>
      </c>
    </row>
    <row r="25" spans="1:5" ht="12.75">
      <c r="A25" s="138" t="s">
        <v>607</v>
      </c>
      <c r="B25" s="147">
        <v>83</v>
      </c>
      <c r="C25" s="682"/>
      <c r="D25" s="683"/>
      <c r="E25" s="680" t="str">
        <f t="shared" si="0"/>
        <v>-    </v>
      </c>
    </row>
    <row r="26" spans="1:5" ht="12.75">
      <c r="A26" s="127" t="s">
        <v>608</v>
      </c>
      <c r="B26" s="130">
        <v>84</v>
      </c>
      <c r="C26" s="678"/>
      <c r="D26" s="679"/>
      <c r="E26" s="681" t="str">
        <f t="shared" si="0"/>
        <v>-    </v>
      </c>
    </row>
    <row r="27" spans="1:5" ht="12.75">
      <c r="A27" s="127" t="s">
        <v>609</v>
      </c>
      <c r="B27" s="135">
        <v>85</v>
      </c>
      <c r="C27" s="678"/>
      <c r="D27" s="679"/>
      <c r="E27" s="681"/>
    </row>
    <row r="28" spans="1:5" ht="12.75">
      <c r="A28" s="127" t="s">
        <v>620</v>
      </c>
      <c r="B28" s="130">
        <v>86</v>
      </c>
      <c r="C28" s="678">
        <v>7546</v>
      </c>
      <c r="D28" s="679">
        <v>6350</v>
      </c>
      <c r="E28" s="681">
        <f aca="true" t="shared" si="1" ref="E28:E64">IF(C28&lt;&gt;0,ROUND(D28*100/C28,2),"-    ")</f>
        <v>84.15</v>
      </c>
    </row>
    <row r="29" spans="1:5" ht="12.75" customHeight="1">
      <c r="A29" s="127" t="s">
        <v>621</v>
      </c>
      <c r="B29" s="135">
        <v>87</v>
      </c>
      <c r="C29" s="678"/>
      <c r="D29" s="679"/>
      <c r="E29" s="681" t="str">
        <f t="shared" si="1"/>
        <v>-    </v>
      </c>
    </row>
    <row r="30" spans="1:5" ht="12.75" customHeight="1" thickBot="1">
      <c r="A30" s="210" t="s">
        <v>622</v>
      </c>
      <c r="B30" s="133">
        <v>88</v>
      </c>
      <c r="C30" s="699"/>
      <c r="D30" s="700"/>
      <c r="E30" s="684" t="str">
        <f t="shared" si="1"/>
        <v>-    </v>
      </c>
    </row>
    <row r="31" spans="1:5" ht="12.75" customHeight="1" thickBot="1">
      <c r="A31" s="211" t="s">
        <v>1114</v>
      </c>
      <c r="B31" s="212">
        <v>89</v>
      </c>
      <c r="C31" s="704">
        <f>SUM(C25:C30)</f>
        <v>7546</v>
      </c>
      <c r="D31" s="704">
        <f>SUM(D25:D30)</f>
        <v>6350</v>
      </c>
      <c r="E31" s="687">
        <f t="shared" si="1"/>
        <v>84.15</v>
      </c>
    </row>
    <row r="32" spans="1:5" ht="12.75" customHeight="1">
      <c r="A32" s="138" t="s">
        <v>623</v>
      </c>
      <c r="B32" s="139">
        <v>90</v>
      </c>
      <c r="C32" s="682"/>
      <c r="D32" s="683"/>
      <c r="E32" s="680" t="str">
        <f t="shared" si="1"/>
        <v>-    </v>
      </c>
    </row>
    <row r="33" spans="1:5" ht="12.75" customHeight="1">
      <c r="A33" s="127" t="s">
        <v>624</v>
      </c>
      <c r="B33" s="135">
        <v>91</v>
      </c>
      <c r="C33" s="678">
        <v>10000</v>
      </c>
      <c r="D33" s="679">
        <v>9775</v>
      </c>
      <c r="E33" s="681">
        <f t="shared" si="1"/>
        <v>97.75</v>
      </c>
    </row>
    <row r="34" spans="1:5" ht="12.75" customHeight="1">
      <c r="A34" s="127" t="s">
        <v>1116</v>
      </c>
      <c r="B34" s="130">
        <v>92</v>
      </c>
      <c r="C34" s="705">
        <v>25723</v>
      </c>
      <c r="D34" s="706">
        <v>859</v>
      </c>
      <c r="E34" s="681">
        <f t="shared" si="1"/>
        <v>3.34</v>
      </c>
    </row>
    <row r="35" spans="1:5" ht="12.75" customHeight="1">
      <c r="A35" s="127" t="s">
        <v>626</v>
      </c>
      <c r="B35" s="135">
        <v>93</v>
      </c>
      <c r="C35" s="707">
        <v>25723</v>
      </c>
      <c r="D35" s="679">
        <v>859</v>
      </c>
      <c r="E35" s="681">
        <f t="shared" si="1"/>
        <v>3.34</v>
      </c>
    </row>
    <row r="36" spans="1:5" ht="12.75" customHeight="1">
      <c r="A36" s="127" t="s">
        <v>627</v>
      </c>
      <c r="B36" s="130">
        <v>94</v>
      </c>
      <c r="C36" s="707"/>
      <c r="D36" s="679"/>
      <c r="E36" s="681" t="str">
        <f t="shared" si="1"/>
        <v>-    </v>
      </c>
    </row>
    <row r="37" spans="1:5" ht="19.5" customHeight="1">
      <c r="A37" s="127" t="s">
        <v>648</v>
      </c>
      <c r="B37" s="135">
        <v>95</v>
      </c>
      <c r="C37" s="708">
        <v>1414</v>
      </c>
      <c r="D37" s="709">
        <v>1601</v>
      </c>
      <c r="E37" s="681">
        <f t="shared" si="1"/>
        <v>113.22</v>
      </c>
    </row>
    <row r="38" spans="1:5" ht="12.75" customHeight="1">
      <c r="A38" s="127" t="s">
        <v>628</v>
      </c>
      <c r="B38" s="130">
        <v>96</v>
      </c>
      <c r="C38" s="703"/>
      <c r="D38" s="700"/>
      <c r="E38" s="681" t="str">
        <f t="shared" si="1"/>
        <v>-    </v>
      </c>
    </row>
    <row r="39" spans="1:5" ht="16.5" customHeight="1">
      <c r="A39" s="127" t="s">
        <v>629</v>
      </c>
      <c r="B39" s="135">
        <v>97</v>
      </c>
      <c r="C39" s="703"/>
      <c r="D39" s="700"/>
      <c r="E39" s="681" t="str">
        <f t="shared" si="1"/>
        <v>-    </v>
      </c>
    </row>
    <row r="40" spans="1:5" ht="18.75" customHeight="1">
      <c r="A40" s="127" t="s">
        <v>630</v>
      </c>
      <c r="B40" s="130">
        <v>98</v>
      </c>
      <c r="C40" s="707"/>
      <c r="D40" s="679"/>
      <c r="E40" s="681" t="str">
        <f t="shared" si="1"/>
        <v>-    </v>
      </c>
    </row>
    <row r="41" spans="1:5" ht="18" customHeight="1">
      <c r="A41" s="127" t="s">
        <v>631</v>
      </c>
      <c r="B41" s="135">
        <v>99</v>
      </c>
      <c r="C41" s="707">
        <v>75</v>
      </c>
      <c r="D41" s="679">
        <v>103</v>
      </c>
      <c r="E41" s="681">
        <f t="shared" si="1"/>
        <v>137.33</v>
      </c>
    </row>
    <row r="42" spans="1:5" ht="12.75" customHeight="1">
      <c r="A42" s="127" t="s">
        <v>632</v>
      </c>
      <c r="B42" s="130">
        <v>100</v>
      </c>
      <c r="C42" s="707">
        <v>7</v>
      </c>
      <c r="D42" s="679">
        <v>37</v>
      </c>
      <c r="E42" s="681">
        <f t="shared" si="1"/>
        <v>528.57</v>
      </c>
    </row>
    <row r="43" spans="1:5" ht="16.5" customHeight="1">
      <c r="A43" s="127" t="s">
        <v>633</v>
      </c>
      <c r="B43" s="135">
        <v>101</v>
      </c>
      <c r="C43" s="707"/>
      <c r="D43" s="679"/>
      <c r="E43" s="681" t="str">
        <f t="shared" si="1"/>
        <v>-    </v>
      </c>
    </row>
    <row r="44" spans="1:5" ht="16.5" customHeight="1">
      <c r="A44" s="127" t="s">
        <v>634</v>
      </c>
      <c r="B44" s="130">
        <v>102</v>
      </c>
      <c r="C44" s="707"/>
      <c r="D44" s="679"/>
      <c r="E44" s="681" t="str">
        <f t="shared" si="1"/>
        <v>-    </v>
      </c>
    </row>
    <row r="45" spans="1:5" ht="16.5" customHeight="1">
      <c r="A45" s="127" t="s">
        <v>635</v>
      </c>
      <c r="B45" s="135">
        <v>103</v>
      </c>
      <c r="C45" s="707"/>
      <c r="D45" s="679"/>
      <c r="E45" s="681" t="str">
        <f t="shared" si="1"/>
        <v>-    </v>
      </c>
    </row>
    <row r="46" spans="1:5" ht="24.75" customHeight="1">
      <c r="A46" s="127" t="s">
        <v>636</v>
      </c>
      <c r="B46" s="130">
        <v>104</v>
      </c>
      <c r="C46" s="707"/>
      <c r="D46" s="679"/>
      <c r="E46" s="681" t="str">
        <f t="shared" si="1"/>
        <v>-    </v>
      </c>
    </row>
    <row r="47" spans="1:5" ht="22.5">
      <c r="A47" s="127" t="s">
        <v>637</v>
      </c>
      <c r="B47" s="135">
        <v>105</v>
      </c>
      <c r="C47" s="707"/>
      <c r="D47" s="679"/>
      <c r="E47" s="681" t="str">
        <f t="shared" si="1"/>
        <v>-    </v>
      </c>
    </row>
    <row r="48" spans="1:5" ht="25.5" customHeight="1">
      <c r="A48" s="127" t="s">
        <v>649</v>
      </c>
      <c r="B48" s="130">
        <v>106</v>
      </c>
      <c r="C48" s="707"/>
      <c r="D48" s="679"/>
      <c r="E48" s="681" t="str">
        <f t="shared" si="1"/>
        <v>-    </v>
      </c>
    </row>
    <row r="49" spans="1:5" ht="22.5">
      <c r="A49" s="127" t="s">
        <v>638</v>
      </c>
      <c r="B49" s="135">
        <v>107</v>
      </c>
      <c r="C49" s="707">
        <v>1196</v>
      </c>
      <c r="D49" s="679">
        <v>1196</v>
      </c>
      <c r="E49" s="681">
        <f t="shared" si="1"/>
        <v>100</v>
      </c>
    </row>
    <row r="50" spans="1:5" ht="19.5" customHeight="1">
      <c r="A50" s="214" t="s">
        <v>1121</v>
      </c>
      <c r="B50" s="130">
        <v>108</v>
      </c>
      <c r="C50" s="707"/>
      <c r="D50" s="679"/>
      <c r="E50" s="681" t="str">
        <f t="shared" si="1"/>
        <v>-    </v>
      </c>
    </row>
    <row r="51" spans="1:5" ht="15.75" customHeight="1">
      <c r="A51" s="127" t="s">
        <v>650</v>
      </c>
      <c r="B51" s="135">
        <v>109</v>
      </c>
      <c r="C51" s="707">
        <v>0</v>
      </c>
      <c r="D51" s="679">
        <v>0</v>
      </c>
      <c r="E51" s="681" t="str">
        <f t="shared" si="1"/>
        <v>-    </v>
      </c>
    </row>
    <row r="52" spans="1:5" ht="12" customHeight="1">
      <c r="A52" s="148" t="s">
        <v>639</v>
      </c>
      <c r="B52" s="130">
        <v>110</v>
      </c>
      <c r="C52" s="707">
        <v>109</v>
      </c>
      <c r="D52" s="679">
        <v>0</v>
      </c>
      <c r="E52" s="681">
        <f t="shared" si="1"/>
        <v>0</v>
      </c>
    </row>
    <row r="53" spans="1:5" ht="12" customHeight="1">
      <c r="A53" s="148" t="s">
        <v>640</v>
      </c>
      <c r="B53" s="135">
        <v>111</v>
      </c>
      <c r="C53" s="707"/>
      <c r="D53" s="679"/>
      <c r="E53" s="681" t="str">
        <f t="shared" si="1"/>
        <v>-    </v>
      </c>
    </row>
    <row r="54" spans="1:5" ht="12" customHeight="1" thickBot="1">
      <c r="A54" s="213" t="s">
        <v>641</v>
      </c>
      <c r="B54" s="133">
        <v>112</v>
      </c>
      <c r="C54" s="703">
        <v>27</v>
      </c>
      <c r="D54" s="700">
        <v>265</v>
      </c>
      <c r="E54" s="684">
        <f t="shared" si="1"/>
        <v>981.48</v>
      </c>
    </row>
    <row r="55" spans="1:5" ht="12.75" customHeight="1" thickBot="1">
      <c r="A55" s="211" t="s">
        <v>1117</v>
      </c>
      <c r="B55" s="212">
        <v>113</v>
      </c>
      <c r="C55" s="704">
        <f>C32+C33+C34+C37</f>
        <v>37137</v>
      </c>
      <c r="D55" s="704">
        <f>D32+D33+D34+D37</f>
        <v>12235</v>
      </c>
      <c r="E55" s="687">
        <f t="shared" si="1"/>
        <v>32.95</v>
      </c>
    </row>
    <row r="56" spans="1:5" ht="12.75">
      <c r="A56" s="138" t="s">
        <v>642</v>
      </c>
      <c r="B56" s="139">
        <v>114</v>
      </c>
      <c r="C56" s="682">
        <v>4150</v>
      </c>
      <c r="D56" s="683">
        <v>0</v>
      </c>
      <c r="E56" s="680">
        <f t="shared" si="1"/>
        <v>0</v>
      </c>
    </row>
    <row r="57" spans="1:5" ht="17.25" customHeight="1">
      <c r="A57" s="127" t="s">
        <v>643</v>
      </c>
      <c r="B57" s="135">
        <v>115</v>
      </c>
      <c r="C57" s="678">
        <v>8881</v>
      </c>
      <c r="D57" s="679">
        <v>0</v>
      </c>
      <c r="E57" s="681">
        <f t="shared" si="1"/>
        <v>0</v>
      </c>
    </row>
    <row r="58" spans="1:5" ht="12.75">
      <c r="A58" s="127" t="s">
        <v>644</v>
      </c>
      <c r="B58" s="130">
        <v>116</v>
      </c>
      <c r="C58" s="678">
        <v>1</v>
      </c>
      <c r="D58" s="679">
        <v>0</v>
      </c>
      <c r="E58" s="681">
        <f t="shared" si="1"/>
        <v>0</v>
      </c>
    </row>
    <row r="59" spans="1:5" ht="12.75">
      <c r="A59" s="129" t="s">
        <v>645</v>
      </c>
      <c r="B59" s="135">
        <v>117</v>
      </c>
      <c r="C59" s="678"/>
      <c r="D59" s="679"/>
      <c r="E59" s="681" t="str">
        <f t="shared" si="1"/>
        <v>-    </v>
      </c>
    </row>
    <row r="60" spans="1:5" ht="12.75">
      <c r="A60" s="127" t="s">
        <v>646</v>
      </c>
      <c r="B60" s="130">
        <v>118</v>
      </c>
      <c r="C60" s="699"/>
      <c r="D60" s="700"/>
      <c r="E60" s="681" t="str">
        <f t="shared" si="1"/>
        <v>-    </v>
      </c>
    </row>
    <row r="61" spans="1:5" ht="13.5" thickBot="1">
      <c r="A61" s="210" t="s">
        <v>647</v>
      </c>
      <c r="B61" s="135">
        <v>119</v>
      </c>
      <c r="C61" s="699"/>
      <c r="D61" s="700"/>
      <c r="E61" s="684" t="str">
        <f t="shared" si="1"/>
        <v>-    </v>
      </c>
    </row>
    <row r="62" spans="1:5" ht="13.5" thickBot="1">
      <c r="A62" s="211" t="s">
        <v>1118</v>
      </c>
      <c r="B62" s="212">
        <v>120</v>
      </c>
      <c r="C62" s="704">
        <f>SUM(C56:C59)</f>
        <v>13032</v>
      </c>
      <c r="D62" s="704">
        <f>SUM(D56:D59)</f>
        <v>0</v>
      </c>
      <c r="E62" s="687">
        <f t="shared" si="1"/>
        <v>0</v>
      </c>
    </row>
    <row r="63" spans="1:5" ht="13.5" thickBot="1">
      <c r="A63" s="136" t="s">
        <v>1119</v>
      </c>
      <c r="B63" s="212">
        <v>121</v>
      </c>
      <c r="C63" s="701">
        <f>C31+C55+C62</f>
        <v>57715</v>
      </c>
      <c r="D63" s="701">
        <f>D31+D55+D62</f>
        <v>18585</v>
      </c>
      <c r="E63" s="687">
        <f t="shared" si="1"/>
        <v>32.2</v>
      </c>
    </row>
    <row r="64" spans="1:5" ht="13.5" thickBot="1">
      <c r="A64" s="145" t="s">
        <v>1120</v>
      </c>
      <c r="B64" s="212">
        <v>122</v>
      </c>
      <c r="C64" s="701">
        <f>C8+C24+C63</f>
        <v>347156</v>
      </c>
      <c r="D64" s="701">
        <f>D8+D24+D63</f>
        <v>369802</v>
      </c>
      <c r="E64" s="687">
        <f t="shared" si="1"/>
        <v>106.52</v>
      </c>
    </row>
  </sheetData>
  <sheetProtection/>
  <mergeCells count="3">
    <mergeCell ref="A2:A3"/>
    <mergeCell ref="B2:B3"/>
    <mergeCell ref="D1:E1"/>
  </mergeCells>
  <printOptions horizontalCentered="1"/>
  <pageMargins left="0.7874015748031497" right="0.7874015748031497" top="0.984251968503937" bottom="0.7874015748031497" header="0.7874015748031497" footer="0.7874015748031497"/>
  <pageSetup horizontalDpi="300" verticalDpi="300" orientation="portrait" paperSize="9" scale="75" r:id="rId1"/>
  <headerFooter alignWithMargins="0">
    <oddHeader>&amp;C&amp;"Times New Roman CE,Félkövér"&amp;12M É R L E G&amp;R&amp;8 16/b. sz . melléklet
Domaháza Községi Önk.Képviselő-Testülete 9/2011.(IV.28)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272"/>
  <sheetViews>
    <sheetView zoomScaleSheetLayoutView="120" workbookViewId="0" topLeftCell="A1">
      <selection activeCell="G15" sqref="G15"/>
    </sheetView>
  </sheetViews>
  <sheetFormatPr defaultColWidth="9.00390625" defaultRowHeight="12.75"/>
  <cols>
    <col min="1" max="1" width="67.125" style="418" customWidth="1"/>
    <col min="2" max="2" width="6.125" style="418" customWidth="1"/>
    <col min="3" max="4" width="12.125" style="440" customWidth="1"/>
    <col min="5" max="5" width="12.125" style="711" customWidth="1"/>
    <col min="6" max="16384" width="12.00390625" style="418" customWidth="1"/>
  </cols>
  <sheetData>
    <row r="1" spans="3:5" ht="16.5" thickBot="1">
      <c r="C1" s="1294" t="s">
        <v>1264</v>
      </c>
      <c r="D1" s="1294"/>
      <c r="E1" s="1294"/>
    </row>
    <row r="2" spans="1:5" ht="15.75" customHeight="1">
      <c r="A2" s="1295" t="s">
        <v>1147</v>
      </c>
      <c r="B2" s="1298" t="s">
        <v>1148</v>
      </c>
      <c r="C2" s="1301" t="s">
        <v>1265</v>
      </c>
      <c r="D2" s="1301" t="s">
        <v>1266</v>
      </c>
      <c r="E2" s="1305" t="s">
        <v>1267</v>
      </c>
    </row>
    <row r="3" spans="1:5" ht="11.25" customHeight="1">
      <c r="A3" s="1296"/>
      <c r="B3" s="1299"/>
      <c r="C3" s="1302"/>
      <c r="D3" s="1302"/>
      <c r="E3" s="1306"/>
    </row>
    <row r="4" spans="1:5" ht="15.75">
      <c r="A4" s="1297"/>
      <c r="B4" s="1300"/>
      <c r="C4" s="1303" t="s">
        <v>1156</v>
      </c>
      <c r="D4" s="1303"/>
      <c r="E4" s="1304"/>
    </row>
    <row r="5" spans="1:5" s="421" customFormat="1" ht="16.5" thickBot="1">
      <c r="A5" s="419">
        <v>1</v>
      </c>
      <c r="B5" s="420">
        <v>2</v>
      </c>
      <c r="C5" s="420">
        <v>3</v>
      </c>
      <c r="D5" s="420">
        <v>4</v>
      </c>
      <c r="E5" s="729">
        <v>5</v>
      </c>
    </row>
    <row r="6" spans="1:5" s="424" customFormat="1" ht="15.75">
      <c r="A6" s="422" t="s">
        <v>1268</v>
      </c>
      <c r="B6" s="423" t="s">
        <v>1269</v>
      </c>
      <c r="C6" s="730">
        <f>C7+C14+C17+C18+C19</f>
        <v>1828</v>
      </c>
      <c r="D6" s="730">
        <f>D7+D14+D17+D18+D19</f>
        <v>1079</v>
      </c>
      <c r="E6" s="731"/>
    </row>
    <row r="7" spans="1:5" s="424" customFormat="1" ht="16.5" customHeight="1">
      <c r="A7" s="425" t="s">
        <v>1270</v>
      </c>
      <c r="B7" s="426" t="s">
        <v>1271</v>
      </c>
      <c r="C7" s="732">
        <f>C8+C11</f>
        <v>1828</v>
      </c>
      <c r="D7" s="732">
        <f>D8+D11</f>
        <v>1079</v>
      </c>
      <c r="E7" s="733"/>
    </row>
    <row r="8" spans="1:5" s="424" customFormat="1" ht="15.75">
      <c r="A8" s="427" t="s">
        <v>1272</v>
      </c>
      <c r="B8" s="426" t="s">
        <v>1273</v>
      </c>
      <c r="C8" s="732">
        <f>SUM(C9:C10)</f>
        <v>1828</v>
      </c>
      <c r="D8" s="732">
        <f>SUM(D9:D10)</f>
        <v>1079</v>
      </c>
      <c r="E8" s="734"/>
    </row>
    <row r="9" spans="1:5" s="424" customFormat="1" ht="15.75">
      <c r="A9" s="428" t="s">
        <v>1274</v>
      </c>
      <c r="B9" s="426" t="s">
        <v>1275</v>
      </c>
      <c r="C9" s="735">
        <v>1828</v>
      </c>
      <c r="D9" s="735">
        <v>1079</v>
      </c>
      <c r="E9" s="734"/>
    </row>
    <row r="10" spans="1:5" s="424" customFormat="1" ht="15.75">
      <c r="A10" s="428" t="s">
        <v>1276</v>
      </c>
      <c r="B10" s="426" t="s">
        <v>1277</v>
      </c>
      <c r="C10" s="735"/>
      <c r="D10" s="735"/>
      <c r="E10" s="734"/>
    </row>
    <row r="11" spans="1:5" s="424" customFormat="1" ht="15.75">
      <c r="A11" s="427" t="s">
        <v>1278</v>
      </c>
      <c r="B11" s="426" t="s">
        <v>1279</v>
      </c>
      <c r="C11" s="732">
        <f>SUM(C12:C13)</f>
        <v>0</v>
      </c>
      <c r="D11" s="732">
        <f>SUM(D12:D13)</f>
        <v>0</v>
      </c>
      <c r="E11" s="734"/>
    </row>
    <row r="12" spans="1:5" s="424" customFormat="1" ht="15.75">
      <c r="A12" s="428" t="s">
        <v>1280</v>
      </c>
      <c r="B12" s="426" t="s">
        <v>1281</v>
      </c>
      <c r="C12" s="735"/>
      <c r="D12" s="735"/>
      <c r="E12" s="734"/>
    </row>
    <row r="13" spans="1:5" s="424" customFormat="1" ht="15.75">
      <c r="A13" s="428" t="s">
        <v>1282</v>
      </c>
      <c r="B13" s="426" t="s">
        <v>1283</v>
      </c>
      <c r="C13" s="735"/>
      <c r="D13" s="735"/>
      <c r="E13" s="734"/>
    </row>
    <row r="14" spans="1:5" s="424" customFormat="1" ht="15.75">
      <c r="A14" s="425" t="s">
        <v>1284</v>
      </c>
      <c r="B14" s="426" t="s">
        <v>1285</v>
      </c>
      <c r="C14" s="732">
        <f>SUM(C15:C16)</f>
        <v>0</v>
      </c>
      <c r="D14" s="732">
        <f>SUM(D15:D16)</f>
        <v>0</v>
      </c>
      <c r="E14" s="734"/>
    </row>
    <row r="15" spans="1:5" s="424" customFormat="1" ht="15.75">
      <c r="A15" s="428" t="s">
        <v>1286</v>
      </c>
      <c r="B15" s="426" t="s">
        <v>664</v>
      </c>
      <c r="C15" s="735"/>
      <c r="D15" s="735"/>
      <c r="E15" s="734"/>
    </row>
    <row r="16" spans="1:5" s="424" customFormat="1" ht="15.75">
      <c r="A16" s="428" t="s">
        <v>1287</v>
      </c>
      <c r="B16" s="426" t="s">
        <v>665</v>
      </c>
      <c r="C16" s="735"/>
      <c r="D16" s="735"/>
      <c r="E16" s="734"/>
    </row>
    <row r="17" spans="1:5" s="424" customFormat="1" ht="15.75">
      <c r="A17" s="425" t="s">
        <v>1288</v>
      </c>
      <c r="B17" s="426" t="s">
        <v>666</v>
      </c>
      <c r="C17" s="735"/>
      <c r="D17" s="735"/>
      <c r="E17" s="734"/>
    </row>
    <row r="18" spans="1:5" s="424" customFormat="1" ht="15.75">
      <c r="A18" s="425" t="s">
        <v>1293</v>
      </c>
      <c r="B18" s="426" t="s">
        <v>667</v>
      </c>
      <c r="C18" s="735"/>
      <c r="D18" s="736"/>
      <c r="E18" s="734"/>
    </row>
    <row r="19" spans="1:5" s="424" customFormat="1" ht="15.75">
      <c r="A19" s="425" t="s">
        <v>1294</v>
      </c>
      <c r="B19" s="426" t="s">
        <v>668</v>
      </c>
      <c r="C19" s="736"/>
      <c r="D19" s="735"/>
      <c r="E19" s="734"/>
    </row>
    <row r="20" spans="1:5" s="424" customFormat="1" ht="15.75">
      <c r="A20" s="429" t="s">
        <v>1295</v>
      </c>
      <c r="B20" s="426" t="s">
        <v>669</v>
      </c>
      <c r="C20" s="737">
        <f>C21+C91+C111+C130</f>
        <v>451427</v>
      </c>
      <c r="D20" s="737">
        <f>D21+D91+D111+D130+D137</f>
        <v>366852</v>
      </c>
      <c r="E20" s="738">
        <f>E21+E91+E111+E130</f>
        <v>0</v>
      </c>
    </row>
    <row r="21" spans="1:5" s="424" customFormat="1" ht="15.75">
      <c r="A21" s="429" t="s">
        <v>1296</v>
      </c>
      <c r="B21" s="426" t="s">
        <v>670</v>
      </c>
      <c r="C21" s="737">
        <f>C22+C78+C89+C90</f>
        <v>425461</v>
      </c>
      <c r="D21" s="737">
        <f>D22+D78+D89+D90</f>
        <v>355010</v>
      </c>
      <c r="E21" s="738">
        <f>E22+E78+E89+E90</f>
        <v>0</v>
      </c>
    </row>
    <row r="22" spans="1:5" s="424" customFormat="1" ht="15.75">
      <c r="A22" s="425" t="s">
        <v>1297</v>
      </c>
      <c r="B22" s="426" t="s">
        <v>671</v>
      </c>
      <c r="C22" s="739">
        <f>C23+C43</f>
        <v>421785</v>
      </c>
      <c r="D22" s="739">
        <f>D23+D43</f>
        <v>352598</v>
      </c>
      <c r="E22" s="740">
        <f>E23+E43</f>
        <v>0</v>
      </c>
    </row>
    <row r="23" spans="1:5" s="424" customFormat="1" ht="22.5">
      <c r="A23" s="427" t="s">
        <v>1298</v>
      </c>
      <c r="B23" s="426" t="s">
        <v>672</v>
      </c>
      <c r="C23" s="732">
        <f>C24+C27+C30+C33+C36+C39+C42</f>
        <v>155912</v>
      </c>
      <c r="D23" s="732">
        <f>D24+D27+D30+D33+D36+D39+D42</f>
        <v>130173</v>
      </c>
      <c r="E23" s="741">
        <f>E24+E27+E30+E33+E36+E39+E42</f>
        <v>0</v>
      </c>
    </row>
    <row r="24" spans="1:5" s="424" customFormat="1" ht="15.75">
      <c r="A24" s="430" t="s">
        <v>1299</v>
      </c>
      <c r="B24" s="426" t="s">
        <v>673</v>
      </c>
      <c r="C24" s="732">
        <f>SUM(C25:C26)</f>
        <v>78781</v>
      </c>
      <c r="D24" s="732">
        <f>SUM(D25:D26)</f>
        <v>68658</v>
      </c>
      <c r="E24" s="741">
        <f>SUM(E25:E26)</f>
        <v>0</v>
      </c>
    </row>
    <row r="25" spans="1:5" s="424" customFormat="1" ht="15.75">
      <c r="A25" s="431" t="s">
        <v>1300</v>
      </c>
      <c r="B25" s="426" t="s">
        <v>674</v>
      </c>
      <c r="C25" s="735">
        <v>78781</v>
      </c>
      <c r="D25" s="735">
        <v>68658</v>
      </c>
      <c r="E25" s="742"/>
    </row>
    <row r="26" spans="1:5" s="424" customFormat="1" ht="15.75">
      <c r="A26" s="431" t="s">
        <v>1301</v>
      </c>
      <c r="B26" s="426" t="s">
        <v>675</v>
      </c>
      <c r="C26" s="735"/>
      <c r="D26" s="736"/>
      <c r="E26" s="742"/>
    </row>
    <row r="27" spans="1:5" s="424" customFormat="1" ht="15.75">
      <c r="A27" s="430" t="s">
        <v>288</v>
      </c>
      <c r="B27" s="426" t="s">
        <v>676</v>
      </c>
      <c r="C27" s="732">
        <f>SUM(C28:C29)</f>
        <v>6087</v>
      </c>
      <c r="D27" s="732">
        <f>SUM(D28:D29)</f>
        <v>6087</v>
      </c>
      <c r="E27" s="741">
        <f>SUM(E28:E29)</f>
        <v>0</v>
      </c>
    </row>
    <row r="28" spans="1:5" s="424" customFormat="1" ht="15.75">
      <c r="A28" s="431" t="s">
        <v>289</v>
      </c>
      <c r="B28" s="426" t="s">
        <v>677</v>
      </c>
      <c r="C28" s="735">
        <v>6087</v>
      </c>
      <c r="D28" s="735">
        <v>6087</v>
      </c>
      <c r="E28" s="742"/>
    </row>
    <row r="29" spans="1:5" s="424" customFormat="1" ht="15.75">
      <c r="A29" s="431" t="s">
        <v>290</v>
      </c>
      <c r="B29" s="426" t="s">
        <v>678</v>
      </c>
      <c r="C29" s="735"/>
      <c r="D29" s="736"/>
      <c r="E29" s="742"/>
    </row>
    <row r="30" spans="1:5" s="424" customFormat="1" ht="15.75">
      <c r="A30" s="430" t="s">
        <v>1302</v>
      </c>
      <c r="B30" s="426" t="s">
        <v>679</v>
      </c>
      <c r="C30" s="732">
        <f>SUM(C31:C32)</f>
        <v>0</v>
      </c>
      <c r="D30" s="732">
        <f>SUM(D31:D32)</f>
        <v>0</v>
      </c>
      <c r="E30" s="741">
        <f>SUM(E31:E32)</f>
        <v>0</v>
      </c>
    </row>
    <row r="31" spans="1:5" s="424" customFormat="1" ht="15.75">
      <c r="A31" s="431" t="s">
        <v>1303</v>
      </c>
      <c r="B31" s="426" t="s">
        <v>680</v>
      </c>
      <c r="C31" s="735"/>
      <c r="D31" s="735"/>
      <c r="E31" s="742"/>
    </row>
    <row r="32" spans="1:5" s="424" customFormat="1" ht="15.75">
      <c r="A32" s="432" t="s">
        <v>1304</v>
      </c>
      <c r="B32" s="426" t="s">
        <v>681</v>
      </c>
      <c r="C32" s="735"/>
      <c r="D32" s="736"/>
      <c r="E32" s="742"/>
    </row>
    <row r="33" spans="1:5" s="424" customFormat="1" ht="15.75">
      <c r="A33" s="430" t="s">
        <v>1305</v>
      </c>
      <c r="B33" s="426" t="s">
        <v>682</v>
      </c>
      <c r="C33" s="732">
        <f>SUM(C34:C35)</f>
        <v>0</v>
      </c>
      <c r="D33" s="732">
        <f>SUM(D34:D35)</f>
        <v>0</v>
      </c>
      <c r="E33" s="741">
        <f>SUM(E34:E35)</f>
        <v>0</v>
      </c>
    </row>
    <row r="34" spans="1:5" s="424" customFormat="1" ht="15.75">
      <c r="A34" s="431" t="s">
        <v>1306</v>
      </c>
      <c r="B34" s="426" t="s">
        <v>683</v>
      </c>
      <c r="C34" s="735"/>
      <c r="D34" s="735"/>
      <c r="E34" s="742"/>
    </row>
    <row r="35" spans="1:5" s="424" customFormat="1" ht="15.75">
      <c r="A35" s="432" t="s">
        <v>1307</v>
      </c>
      <c r="B35" s="426" t="s">
        <v>1308</v>
      </c>
      <c r="C35" s="735"/>
      <c r="D35" s="736"/>
      <c r="E35" s="742"/>
    </row>
    <row r="36" spans="1:5" s="424" customFormat="1" ht="15.75">
      <c r="A36" s="430" t="s">
        <v>1309</v>
      </c>
      <c r="B36" s="426" t="s">
        <v>1310</v>
      </c>
      <c r="C36" s="732">
        <f>SUM(C37:C38)</f>
        <v>0</v>
      </c>
      <c r="D36" s="732">
        <f>SUM(D37:D38)</f>
        <v>0</v>
      </c>
      <c r="E36" s="741">
        <f>SUM(E37:E38)</f>
        <v>0</v>
      </c>
    </row>
    <row r="37" spans="1:5" s="424" customFormat="1" ht="15.75">
      <c r="A37" s="431" t="s">
        <v>1311</v>
      </c>
      <c r="B37" s="426" t="s">
        <v>1312</v>
      </c>
      <c r="C37" s="735"/>
      <c r="D37" s="735"/>
      <c r="E37" s="742"/>
    </row>
    <row r="38" spans="1:5" s="424" customFormat="1" ht="15.75">
      <c r="A38" s="432" t="s">
        <v>1313</v>
      </c>
      <c r="B38" s="426" t="s">
        <v>1314</v>
      </c>
      <c r="C38" s="735"/>
      <c r="D38" s="736"/>
      <c r="E38" s="742"/>
    </row>
    <row r="39" spans="1:5" s="424" customFormat="1" ht="15.75">
      <c r="A39" s="430" t="s">
        <v>1315</v>
      </c>
      <c r="B39" s="426" t="s">
        <v>1316</v>
      </c>
      <c r="C39" s="732">
        <f>SUM(C40:C41)</f>
        <v>71044</v>
      </c>
      <c r="D39" s="732">
        <f>SUM(D40:D41)</f>
        <v>55428</v>
      </c>
      <c r="E39" s="741">
        <f>SUM(E40:E41)</f>
        <v>0</v>
      </c>
    </row>
    <row r="40" spans="1:5" s="424" customFormat="1" ht="15.75">
      <c r="A40" s="431" t="s">
        <v>1317</v>
      </c>
      <c r="B40" s="426" t="s">
        <v>1318</v>
      </c>
      <c r="C40" s="735">
        <v>71044</v>
      </c>
      <c r="D40" s="735">
        <v>55428</v>
      </c>
      <c r="E40" s="742"/>
    </row>
    <row r="41" spans="1:5" s="424" customFormat="1" ht="15.75">
      <c r="A41" s="432" t="s">
        <v>1319</v>
      </c>
      <c r="B41" s="426" t="s">
        <v>1320</v>
      </c>
      <c r="C41" s="735"/>
      <c r="D41" s="736"/>
      <c r="E41" s="742"/>
    </row>
    <row r="42" spans="1:5" s="424" customFormat="1" ht="15.75">
      <c r="A42" s="430" t="s">
        <v>1321</v>
      </c>
      <c r="B42" s="426" t="s">
        <v>1322</v>
      </c>
      <c r="C42" s="736"/>
      <c r="D42" s="735"/>
      <c r="E42" s="734"/>
    </row>
    <row r="43" spans="1:5" s="424" customFormat="1" ht="22.5">
      <c r="A43" s="427" t="s">
        <v>1323</v>
      </c>
      <c r="B43" s="426" t="s">
        <v>1324</v>
      </c>
      <c r="C43" s="732">
        <f>C44+C47+C50+C53+C56+C59+C62+C65+C68+C71+C74+C77</f>
        <v>265873</v>
      </c>
      <c r="D43" s="732">
        <f>D44+D47+D50+D53+D56+D59+D62+D65+D68+D71+D74+D77</f>
        <v>222425</v>
      </c>
      <c r="E43" s="741">
        <f>E44+E47+E50+E53+E56+E59+E62+E65+E68+E71+E74+E77</f>
        <v>0</v>
      </c>
    </row>
    <row r="44" spans="1:5" s="424" customFormat="1" ht="15.75">
      <c r="A44" s="430" t="s">
        <v>1325</v>
      </c>
      <c r="B44" s="426" t="s">
        <v>1326</v>
      </c>
      <c r="C44" s="732">
        <f>SUM(C45:C46)</f>
        <v>23338</v>
      </c>
      <c r="D44" s="732">
        <f>SUM(D45:D46)</f>
        <v>12836</v>
      </c>
      <c r="E44" s="741">
        <f>SUM(E45:E46)</f>
        <v>0</v>
      </c>
    </row>
    <row r="45" spans="1:5" s="424" customFormat="1" ht="15.75">
      <c r="A45" s="431" t="s">
        <v>1327</v>
      </c>
      <c r="B45" s="426" t="s">
        <v>1328</v>
      </c>
      <c r="C45" s="735">
        <v>23338</v>
      </c>
      <c r="D45" s="735">
        <v>12836</v>
      </c>
      <c r="E45" s="742"/>
    </row>
    <row r="46" spans="1:5" s="424" customFormat="1" ht="15.75">
      <c r="A46" s="432" t="s">
        <v>0</v>
      </c>
      <c r="B46" s="426" t="s">
        <v>1</v>
      </c>
      <c r="C46" s="735"/>
      <c r="D46" s="736"/>
      <c r="E46" s="742"/>
    </row>
    <row r="47" spans="1:5" s="424" customFormat="1" ht="15.75">
      <c r="A47" s="430" t="s">
        <v>2</v>
      </c>
      <c r="B47" s="426" t="s">
        <v>3</v>
      </c>
      <c r="C47" s="732">
        <f>SUM(C48:C49)</f>
        <v>0</v>
      </c>
      <c r="D47" s="732">
        <f>SUM(D48:D49)</f>
        <v>0</v>
      </c>
      <c r="E47" s="741">
        <f>SUM(E48:E49)</f>
        <v>0</v>
      </c>
    </row>
    <row r="48" spans="1:5" s="424" customFormat="1" ht="15.75">
      <c r="A48" s="431" t="s">
        <v>4</v>
      </c>
      <c r="B48" s="426" t="s">
        <v>5</v>
      </c>
      <c r="C48" s="735"/>
      <c r="D48" s="735"/>
      <c r="E48" s="742"/>
    </row>
    <row r="49" spans="1:5" s="424" customFormat="1" ht="15.75">
      <c r="A49" s="432" t="s">
        <v>6</v>
      </c>
      <c r="B49" s="426" t="s">
        <v>7</v>
      </c>
      <c r="C49" s="735"/>
      <c r="D49" s="736"/>
      <c r="E49" s="742"/>
    </row>
    <row r="50" spans="1:5" s="424" customFormat="1" ht="15.75">
      <c r="A50" s="430" t="s">
        <v>8</v>
      </c>
      <c r="B50" s="426" t="s">
        <v>9</v>
      </c>
      <c r="C50" s="732">
        <f>SUM(C51:C52)</f>
        <v>0</v>
      </c>
      <c r="D50" s="732">
        <f>SUM(D51:D52)</f>
        <v>0</v>
      </c>
      <c r="E50" s="741">
        <f>SUM(E51:E52)</f>
        <v>0</v>
      </c>
    </row>
    <row r="51" spans="1:5" s="424" customFormat="1" ht="15.75">
      <c r="A51" s="431" t="s">
        <v>10</v>
      </c>
      <c r="B51" s="426" t="s">
        <v>11</v>
      </c>
      <c r="C51" s="735"/>
      <c r="D51" s="735"/>
      <c r="E51" s="742"/>
    </row>
    <row r="52" spans="1:5" s="424" customFormat="1" ht="15.75">
      <c r="A52" s="432" t="s">
        <v>12</v>
      </c>
      <c r="B52" s="426" t="s">
        <v>13</v>
      </c>
      <c r="C52" s="735"/>
      <c r="D52" s="736"/>
      <c r="E52" s="742"/>
    </row>
    <row r="53" spans="1:5" s="424" customFormat="1" ht="15.75">
      <c r="A53" s="430" t="s">
        <v>14</v>
      </c>
      <c r="B53" s="426" t="s">
        <v>15</v>
      </c>
      <c r="C53" s="732">
        <f>SUM(C54:C55)</f>
        <v>0</v>
      </c>
      <c r="D53" s="732">
        <f>SUM(D54:D55)</f>
        <v>0</v>
      </c>
      <c r="E53" s="741">
        <f>SUM(E54:E55)</f>
        <v>0</v>
      </c>
    </row>
    <row r="54" spans="1:5" s="424" customFormat="1" ht="15.75">
      <c r="A54" s="431" t="s">
        <v>16</v>
      </c>
      <c r="B54" s="426" t="s">
        <v>17</v>
      </c>
      <c r="C54" s="735"/>
      <c r="D54" s="735"/>
      <c r="E54" s="742"/>
    </row>
    <row r="55" spans="1:5" s="424" customFormat="1" ht="15.75">
      <c r="A55" s="432" t="s">
        <v>18</v>
      </c>
      <c r="B55" s="426" t="s">
        <v>19</v>
      </c>
      <c r="C55" s="735"/>
      <c r="D55" s="736"/>
      <c r="E55" s="742"/>
    </row>
    <row r="56" spans="1:5" s="424" customFormat="1" ht="15.75">
      <c r="A56" s="430" t="s">
        <v>20</v>
      </c>
      <c r="B56" s="426" t="s">
        <v>21</v>
      </c>
      <c r="C56" s="732">
        <f>SUM(C57:C58)</f>
        <v>150157</v>
      </c>
      <c r="D56" s="732">
        <f>SUM(D57:D58)</f>
        <v>131062</v>
      </c>
      <c r="E56" s="741">
        <f>SUM(E57:E58)</f>
        <v>0</v>
      </c>
    </row>
    <row r="57" spans="1:5" s="424" customFormat="1" ht="15.75">
      <c r="A57" s="431" t="s">
        <v>22</v>
      </c>
      <c r="B57" s="426" t="s">
        <v>23</v>
      </c>
      <c r="C57" s="735">
        <v>150157</v>
      </c>
      <c r="D57" s="735">
        <v>131062</v>
      </c>
      <c r="E57" s="742"/>
    </row>
    <row r="58" spans="1:5" s="424" customFormat="1" ht="15.75">
      <c r="A58" s="432" t="s">
        <v>24</v>
      </c>
      <c r="B58" s="426" t="s">
        <v>25</v>
      </c>
      <c r="C58" s="735"/>
      <c r="D58" s="736"/>
      <c r="E58" s="742"/>
    </row>
    <row r="59" spans="1:5" s="424" customFormat="1" ht="15.75">
      <c r="A59" s="430" t="s">
        <v>26</v>
      </c>
      <c r="B59" s="426" t="s">
        <v>27</v>
      </c>
      <c r="C59" s="732">
        <f>SUM(C60:C61)</f>
        <v>0</v>
      </c>
      <c r="D59" s="732">
        <f>SUM(D60:D61)</f>
        <v>0</v>
      </c>
      <c r="E59" s="741">
        <f>SUM(E60:E61)</f>
        <v>0</v>
      </c>
    </row>
    <row r="60" spans="1:5" s="424" customFormat="1" ht="15.75">
      <c r="A60" s="431" t="s">
        <v>28</v>
      </c>
      <c r="B60" s="426" t="s">
        <v>29</v>
      </c>
      <c r="C60" s="735"/>
      <c r="D60" s="735"/>
      <c r="E60" s="742"/>
    </row>
    <row r="61" spans="1:5" s="424" customFormat="1" ht="15.75">
      <c r="A61" s="432" t="s">
        <v>30</v>
      </c>
      <c r="B61" s="426" t="s">
        <v>31</v>
      </c>
      <c r="C61" s="735"/>
      <c r="D61" s="736"/>
      <c r="E61" s="742"/>
    </row>
    <row r="62" spans="1:5" s="424" customFormat="1" ht="15.75">
      <c r="A62" s="430" t="s">
        <v>32</v>
      </c>
      <c r="B62" s="426" t="s">
        <v>33</v>
      </c>
      <c r="C62" s="732">
        <f>SUM(C63:C64)</f>
        <v>0</v>
      </c>
      <c r="D62" s="732">
        <f>SUM(D63:D64)</f>
        <v>0</v>
      </c>
      <c r="E62" s="741">
        <f>SUM(E63:E64)</f>
        <v>0</v>
      </c>
    </row>
    <row r="63" spans="1:5" s="424" customFormat="1" ht="15.75">
      <c r="A63" s="431" t="s">
        <v>34</v>
      </c>
      <c r="B63" s="426" t="s">
        <v>35</v>
      </c>
      <c r="C63" s="735"/>
      <c r="D63" s="735"/>
      <c r="E63" s="742"/>
    </row>
    <row r="64" spans="1:5" s="424" customFormat="1" ht="15.75">
      <c r="A64" s="432" t="s">
        <v>36</v>
      </c>
      <c r="B64" s="426" t="s">
        <v>37</v>
      </c>
      <c r="C64" s="735"/>
      <c r="D64" s="736"/>
      <c r="E64" s="742"/>
    </row>
    <row r="65" spans="1:5" s="424" customFormat="1" ht="15.75">
      <c r="A65" s="430" t="s">
        <v>38</v>
      </c>
      <c r="B65" s="426" t="s">
        <v>39</v>
      </c>
      <c r="C65" s="732">
        <f>SUM(C66:C67)</f>
        <v>1014</v>
      </c>
      <c r="D65" s="732">
        <f>SUM(D66:D67)</f>
        <v>1014</v>
      </c>
      <c r="E65" s="741">
        <f>SUM(E66:E67)</f>
        <v>0</v>
      </c>
    </row>
    <row r="66" spans="1:5" s="424" customFormat="1" ht="15.75">
      <c r="A66" s="431" t="s">
        <v>40</v>
      </c>
      <c r="B66" s="426" t="s">
        <v>41</v>
      </c>
      <c r="C66" s="735">
        <v>1014</v>
      </c>
      <c r="D66" s="735">
        <v>1014</v>
      </c>
      <c r="E66" s="742"/>
    </row>
    <row r="67" spans="1:5" s="424" customFormat="1" ht="15.75">
      <c r="A67" s="432" t="s">
        <v>42</v>
      </c>
      <c r="B67" s="426" t="s">
        <v>43</v>
      </c>
      <c r="C67" s="735"/>
      <c r="D67" s="736"/>
      <c r="E67" s="742"/>
    </row>
    <row r="68" spans="1:5" s="424" customFormat="1" ht="15.75">
      <c r="A68" s="430" t="s">
        <v>44</v>
      </c>
      <c r="B68" s="426" t="s">
        <v>45</v>
      </c>
      <c r="C68" s="732">
        <f>SUM(C69:C70)</f>
        <v>0</v>
      </c>
      <c r="D68" s="732">
        <f>SUM(D69:D70)</f>
        <v>0</v>
      </c>
      <c r="E68" s="741">
        <f>SUM(E69:E70)</f>
        <v>0</v>
      </c>
    </row>
    <row r="69" spans="1:5" s="424" customFormat="1" ht="15.75">
      <c r="A69" s="431" t="s">
        <v>46</v>
      </c>
      <c r="B69" s="426" t="s">
        <v>47</v>
      </c>
      <c r="C69" s="735"/>
      <c r="D69" s="735"/>
      <c r="E69" s="742"/>
    </row>
    <row r="70" spans="1:5" s="424" customFormat="1" ht="15.75">
      <c r="A70" s="432" t="s">
        <v>48</v>
      </c>
      <c r="B70" s="426" t="s">
        <v>49</v>
      </c>
      <c r="C70" s="735"/>
      <c r="D70" s="736"/>
      <c r="E70" s="742"/>
    </row>
    <row r="71" spans="1:5" s="424" customFormat="1" ht="15.75">
      <c r="A71" s="430" t="s">
        <v>50</v>
      </c>
      <c r="B71" s="426" t="s">
        <v>51</v>
      </c>
      <c r="C71" s="732">
        <f>SUM(C72:C73)</f>
        <v>0</v>
      </c>
      <c r="D71" s="732">
        <f>SUM(D72:D73)</f>
        <v>0</v>
      </c>
      <c r="E71" s="741">
        <f>SUM(E72:E73)</f>
        <v>0</v>
      </c>
    </row>
    <row r="72" spans="1:5" s="424" customFormat="1" ht="15.75">
      <c r="A72" s="431" t="s">
        <v>52</v>
      </c>
      <c r="B72" s="426" t="s">
        <v>53</v>
      </c>
      <c r="C72" s="735"/>
      <c r="D72" s="735"/>
      <c r="E72" s="742"/>
    </row>
    <row r="73" spans="1:5" s="424" customFormat="1" ht="15.75">
      <c r="A73" s="432" t="s">
        <v>54</v>
      </c>
      <c r="B73" s="426" t="s">
        <v>55</v>
      </c>
      <c r="C73" s="735"/>
      <c r="D73" s="736"/>
      <c r="E73" s="742"/>
    </row>
    <row r="74" spans="1:5" s="424" customFormat="1" ht="15.75">
      <c r="A74" s="430" t="s">
        <v>56</v>
      </c>
      <c r="B74" s="426" t="s">
        <v>57</v>
      </c>
      <c r="C74" s="732">
        <f>SUM(C75:C76)</f>
        <v>91364</v>
      </c>
      <c r="D74" s="732">
        <f>SUM(D75:D76)</f>
        <v>77513</v>
      </c>
      <c r="E74" s="741">
        <f>SUM(E75:E76)</f>
        <v>0</v>
      </c>
    </row>
    <row r="75" spans="1:5" s="424" customFormat="1" ht="15.75">
      <c r="A75" s="431" t="s">
        <v>65</v>
      </c>
      <c r="B75" s="426" t="s">
        <v>66</v>
      </c>
      <c r="C75" s="735">
        <v>91158</v>
      </c>
      <c r="D75" s="735">
        <v>77513</v>
      </c>
      <c r="E75" s="742"/>
    </row>
    <row r="76" spans="1:5" s="424" customFormat="1" ht="15.75">
      <c r="A76" s="432" t="s">
        <v>67</v>
      </c>
      <c r="B76" s="426" t="s">
        <v>68</v>
      </c>
      <c r="C76" s="735">
        <v>206</v>
      </c>
      <c r="D76" s="736"/>
      <c r="E76" s="742"/>
    </row>
    <row r="77" spans="1:5" s="424" customFormat="1" ht="15.75">
      <c r="A77" s="430" t="s">
        <v>69</v>
      </c>
      <c r="B77" s="426" t="s">
        <v>70</v>
      </c>
      <c r="C77" s="736"/>
      <c r="D77" s="735"/>
      <c r="E77" s="734"/>
    </row>
    <row r="78" spans="1:5" s="424" customFormat="1" ht="15.75">
      <c r="A78" s="425" t="s">
        <v>71</v>
      </c>
      <c r="B78" s="426" t="s">
        <v>72</v>
      </c>
      <c r="C78" s="739">
        <f>C79+C82+C85+C88</f>
        <v>3676</v>
      </c>
      <c r="D78" s="739">
        <f>D79+D82+D85+D88</f>
        <v>2412</v>
      </c>
      <c r="E78" s="739">
        <f>E79+E82+E85+E88</f>
        <v>0</v>
      </c>
    </row>
    <row r="79" spans="1:5" s="424" customFormat="1" ht="15.75">
      <c r="A79" s="430" t="s">
        <v>73</v>
      </c>
      <c r="B79" s="426" t="s">
        <v>74</v>
      </c>
      <c r="C79" s="732">
        <f>SUM(C80:C81)</f>
        <v>1033</v>
      </c>
      <c r="D79" s="732">
        <f>SUM(D80:D81)</f>
        <v>1033</v>
      </c>
      <c r="E79" s="741">
        <f>SUM(E80:E81)</f>
        <v>0</v>
      </c>
    </row>
    <row r="80" spans="1:5" s="424" customFormat="1" ht="15.75">
      <c r="A80" s="431" t="s">
        <v>75</v>
      </c>
      <c r="B80" s="426" t="s">
        <v>76</v>
      </c>
      <c r="C80" s="735">
        <v>1033</v>
      </c>
      <c r="D80" s="735">
        <v>1033</v>
      </c>
      <c r="E80" s="742"/>
    </row>
    <row r="81" spans="1:5" s="424" customFormat="1" ht="15.75">
      <c r="A81" s="432" t="s">
        <v>77</v>
      </c>
      <c r="B81" s="426" t="s">
        <v>78</v>
      </c>
      <c r="C81" s="735"/>
      <c r="D81" s="736"/>
      <c r="E81" s="742"/>
    </row>
    <row r="82" spans="1:5" s="424" customFormat="1" ht="15.75">
      <c r="A82" s="430" t="s">
        <v>79</v>
      </c>
      <c r="B82" s="426" t="s">
        <v>80</v>
      </c>
      <c r="C82" s="732">
        <f>SUM(C83:C84)</f>
        <v>1818</v>
      </c>
      <c r="D82" s="732">
        <f>SUM(D83:D84)</f>
        <v>966</v>
      </c>
      <c r="E82" s="741">
        <f>SUM(E83:E84)</f>
        <v>0</v>
      </c>
    </row>
    <row r="83" spans="1:5" s="424" customFormat="1" ht="15.75">
      <c r="A83" s="431" t="s">
        <v>81</v>
      </c>
      <c r="B83" s="426" t="s">
        <v>82</v>
      </c>
      <c r="C83" s="735">
        <v>1818</v>
      </c>
      <c r="D83" s="735">
        <v>966</v>
      </c>
      <c r="E83" s="742"/>
    </row>
    <row r="84" spans="1:5" s="424" customFormat="1" ht="15.75">
      <c r="A84" s="432" t="s">
        <v>83</v>
      </c>
      <c r="B84" s="426" t="s">
        <v>84</v>
      </c>
      <c r="C84" s="735"/>
      <c r="D84" s="736"/>
      <c r="E84" s="742"/>
    </row>
    <row r="85" spans="1:5" s="424" customFormat="1" ht="15.75">
      <c r="A85" s="430" t="s">
        <v>85</v>
      </c>
      <c r="B85" s="426" t="s">
        <v>86</v>
      </c>
      <c r="C85" s="732">
        <f>SUM(C86:C87)</f>
        <v>825</v>
      </c>
      <c r="D85" s="732">
        <v>413</v>
      </c>
      <c r="E85" s="741">
        <f>SUM(E86:E87)</f>
        <v>0</v>
      </c>
    </row>
    <row r="86" spans="1:5" s="424" customFormat="1" ht="15.75">
      <c r="A86" s="431" t="s">
        <v>87</v>
      </c>
      <c r="B86" s="426" t="s">
        <v>88</v>
      </c>
      <c r="C86" s="735">
        <v>825</v>
      </c>
      <c r="D86" s="735">
        <v>413</v>
      </c>
      <c r="E86" s="742"/>
    </row>
    <row r="87" spans="1:5" s="424" customFormat="1" ht="15.75">
      <c r="A87" s="432" t="s">
        <v>89</v>
      </c>
      <c r="B87" s="426" t="s">
        <v>90</v>
      </c>
      <c r="C87" s="735"/>
      <c r="D87" s="736"/>
      <c r="E87" s="742"/>
    </row>
    <row r="88" spans="1:5" s="424" customFormat="1" ht="15.75">
      <c r="A88" s="430" t="s">
        <v>91</v>
      </c>
      <c r="B88" s="426" t="s">
        <v>92</v>
      </c>
      <c r="C88" s="736"/>
      <c r="D88" s="735"/>
      <c r="E88" s="734"/>
    </row>
    <row r="89" spans="1:5" s="424" customFormat="1" ht="15.75">
      <c r="A89" s="425" t="s">
        <v>330</v>
      </c>
      <c r="B89" s="426" t="s">
        <v>93</v>
      </c>
      <c r="C89" s="743"/>
      <c r="D89" s="744"/>
      <c r="E89" s="745"/>
    </row>
    <row r="90" spans="1:5" s="424" customFormat="1" ht="15.75">
      <c r="A90" s="425" t="s">
        <v>94</v>
      </c>
      <c r="B90" s="426" t="s">
        <v>95</v>
      </c>
      <c r="C90" s="743"/>
      <c r="D90" s="744"/>
      <c r="E90" s="745"/>
    </row>
    <row r="91" spans="1:5" s="424" customFormat="1" ht="15.75">
      <c r="A91" s="425" t="s">
        <v>96</v>
      </c>
      <c r="B91" s="426" t="s">
        <v>97</v>
      </c>
      <c r="C91" s="737">
        <f>C92+C103+C108+C109+C110</f>
        <v>15445</v>
      </c>
      <c r="D91" s="737">
        <f>D92+D103+D108+D109+D110</f>
        <v>2306</v>
      </c>
      <c r="E91" s="738">
        <f>E92+E103+E108+E109+E110</f>
        <v>0</v>
      </c>
    </row>
    <row r="92" spans="1:5" s="424" customFormat="1" ht="15.75">
      <c r="A92" s="425" t="s">
        <v>98</v>
      </c>
      <c r="B92" s="426" t="s">
        <v>99</v>
      </c>
      <c r="C92" s="739">
        <f>C93+C98</f>
        <v>15445</v>
      </c>
      <c r="D92" s="739">
        <f>D93+D98</f>
        <v>2306</v>
      </c>
      <c r="E92" s="740">
        <f>E93+E98</f>
        <v>0</v>
      </c>
    </row>
    <row r="93" spans="1:5" s="424" customFormat="1" ht="15.75">
      <c r="A93" s="427" t="s">
        <v>100</v>
      </c>
      <c r="B93" s="426" t="s">
        <v>101</v>
      </c>
      <c r="C93" s="732">
        <f>C94+C97</f>
        <v>15445</v>
      </c>
      <c r="D93" s="732">
        <f>D94+D97</f>
        <v>2306</v>
      </c>
      <c r="E93" s="734"/>
    </row>
    <row r="94" spans="1:5" s="424" customFormat="1" ht="22.5">
      <c r="A94" s="430" t="s">
        <v>102</v>
      </c>
      <c r="B94" s="426" t="s">
        <v>103</v>
      </c>
      <c r="C94" s="732">
        <f>SUM(C95:C96)</f>
        <v>15445</v>
      </c>
      <c r="D94" s="732">
        <f>SUM(D95:D96)</f>
        <v>2306</v>
      </c>
      <c r="E94" s="734"/>
    </row>
    <row r="95" spans="1:5" s="424" customFormat="1" ht="20.25" customHeight="1">
      <c r="A95" s="431" t="s">
        <v>104</v>
      </c>
      <c r="B95" s="426" t="s">
        <v>105</v>
      </c>
      <c r="C95" s="735">
        <v>10503</v>
      </c>
      <c r="D95" s="735">
        <v>2306</v>
      </c>
      <c r="E95" s="734"/>
    </row>
    <row r="96" spans="1:5" s="424" customFormat="1" ht="15.75">
      <c r="A96" s="432" t="s">
        <v>106</v>
      </c>
      <c r="B96" s="426" t="s">
        <v>107</v>
      </c>
      <c r="C96" s="735">
        <v>4942</v>
      </c>
      <c r="D96" s="736"/>
      <c r="E96" s="734"/>
    </row>
    <row r="97" spans="1:5" s="424" customFormat="1" ht="15.75">
      <c r="A97" s="430" t="s">
        <v>108</v>
      </c>
      <c r="B97" s="426" t="s">
        <v>109</v>
      </c>
      <c r="C97" s="736"/>
      <c r="D97" s="735"/>
      <c r="E97" s="734"/>
    </row>
    <row r="98" spans="1:5" s="424" customFormat="1" ht="13.5" customHeight="1">
      <c r="A98" s="427" t="s">
        <v>110</v>
      </c>
      <c r="B98" s="426" t="s">
        <v>111</v>
      </c>
      <c r="C98" s="732">
        <f>C99+C102</f>
        <v>0</v>
      </c>
      <c r="D98" s="732">
        <f>D99+D102</f>
        <v>0</v>
      </c>
      <c r="E98" s="734"/>
    </row>
    <row r="99" spans="1:5" s="424" customFormat="1" ht="18" customHeight="1">
      <c r="A99" s="430" t="s">
        <v>112</v>
      </c>
      <c r="B99" s="426" t="s">
        <v>113</v>
      </c>
      <c r="C99" s="732">
        <f>SUM(C100:C101)</f>
        <v>0</v>
      </c>
      <c r="D99" s="732">
        <f>SUM(D100:D101)</f>
        <v>0</v>
      </c>
      <c r="E99" s="734"/>
    </row>
    <row r="100" spans="1:5" s="424" customFormat="1" ht="15.75">
      <c r="A100" s="431" t="s">
        <v>114</v>
      </c>
      <c r="B100" s="426" t="s">
        <v>115</v>
      </c>
      <c r="C100" s="735"/>
      <c r="D100" s="735"/>
      <c r="E100" s="734"/>
    </row>
    <row r="101" spans="1:5" s="424" customFormat="1" ht="15.75">
      <c r="A101" s="432" t="s">
        <v>116</v>
      </c>
      <c r="B101" s="426" t="s">
        <v>117</v>
      </c>
      <c r="C101" s="735"/>
      <c r="D101" s="736"/>
      <c r="E101" s="734"/>
    </row>
    <row r="102" spans="1:5" s="424" customFormat="1" ht="15.75">
      <c r="A102" s="430" t="s">
        <v>118</v>
      </c>
      <c r="B102" s="426" t="s">
        <v>119</v>
      </c>
      <c r="C102" s="736"/>
      <c r="D102" s="735"/>
      <c r="E102" s="734"/>
    </row>
    <row r="103" spans="1:5" s="424" customFormat="1" ht="15.75">
      <c r="A103" s="425" t="s">
        <v>120</v>
      </c>
      <c r="B103" s="426" t="s">
        <v>121</v>
      </c>
      <c r="C103" s="739">
        <f>C104+C107</f>
        <v>0</v>
      </c>
      <c r="D103" s="739">
        <f>D104+D107</f>
        <v>0</v>
      </c>
      <c r="E103" s="745"/>
    </row>
    <row r="104" spans="1:5" s="424" customFormat="1" ht="15.75">
      <c r="A104" s="433" t="s">
        <v>122</v>
      </c>
      <c r="B104" s="426" t="s">
        <v>123</v>
      </c>
      <c r="C104" s="732">
        <f>SUM(C105:C106)</f>
        <v>0</v>
      </c>
      <c r="D104" s="732">
        <f>SUM(D105:D106)</f>
        <v>0</v>
      </c>
      <c r="E104" s="734"/>
    </row>
    <row r="105" spans="1:5" s="424" customFormat="1" ht="22.5">
      <c r="A105" s="431" t="s">
        <v>124</v>
      </c>
      <c r="B105" s="426" t="s">
        <v>125</v>
      </c>
      <c r="C105" s="735"/>
      <c r="D105" s="735"/>
      <c r="E105" s="734"/>
    </row>
    <row r="106" spans="1:5" s="424" customFormat="1" ht="15.75">
      <c r="A106" s="432" t="s">
        <v>126</v>
      </c>
      <c r="B106" s="426" t="s">
        <v>127</v>
      </c>
      <c r="C106" s="735"/>
      <c r="D106" s="736"/>
      <c r="E106" s="734"/>
    </row>
    <row r="107" spans="1:5" s="424" customFormat="1" ht="15.75">
      <c r="A107" s="433" t="s">
        <v>128</v>
      </c>
      <c r="B107" s="426" t="s">
        <v>129</v>
      </c>
      <c r="C107" s="736"/>
      <c r="D107" s="735"/>
      <c r="E107" s="734"/>
    </row>
    <row r="108" spans="1:5" s="424" customFormat="1" ht="15.75">
      <c r="A108" s="425" t="s">
        <v>130</v>
      </c>
      <c r="B108" s="426" t="s">
        <v>131</v>
      </c>
      <c r="C108" s="744"/>
      <c r="D108" s="744"/>
      <c r="E108" s="745"/>
    </row>
    <row r="109" spans="1:5" s="424" customFormat="1" ht="15.75">
      <c r="A109" s="425" t="s">
        <v>132</v>
      </c>
      <c r="B109" s="426" t="s">
        <v>133</v>
      </c>
      <c r="C109" s="743"/>
      <c r="D109" s="744"/>
      <c r="E109" s="745"/>
    </row>
    <row r="110" spans="1:5" s="424" customFormat="1" ht="15.75">
      <c r="A110" s="425" t="s">
        <v>134</v>
      </c>
      <c r="B110" s="426" t="s">
        <v>135</v>
      </c>
      <c r="C110" s="743"/>
      <c r="D110" s="744"/>
      <c r="E110" s="745"/>
    </row>
    <row r="111" spans="1:5" s="424" customFormat="1" ht="15.75">
      <c r="A111" s="425" t="s">
        <v>136</v>
      </c>
      <c r="B111" s="426" t="s">
        <v>137</v>
      </c>
      <c r="C111" s="737">
        <f>C112+C123+C127+C128+C129</f>
        <v>10521</v>
      </c>
      <c r="D111" s="737">
        <f>D112+D123+D127+D128+D129</f>
        <v>6090</v>
      </c>
      <c r="E111" s="733"/>
    </row>
    <row r="112" spans="1:5" s="424" customFormat="1" ht="15.75">
      <c r="A112" s="425" t="s">
        <v>138</v>
      </c>
      <c r="B112" s="426" t="s">
        <v>139</v>
      </c>
      <c r="C112" s="739">
        <f>C113+C118</f>
        <v>10521</v>
      </c>
      <c r="D112" s="739">
        <f>D113+D118</f>
        <v>6090</v>
      </c>
      <c r="E112" s="734"/>
    </row>
    <row r="113" spans="1:5" s="424" customFormat="1" ht="15.75">
      <c r="A113" s="427" t="s">
        <v>140</v>
      </c>
      <c r="B113" s="426" t="s">
        <v>141</v>
      </c>
      <c r="C113" s="732">
        <f>C114+C117</f>
        <v>10521</v>
      </c>
      <c r="D113" s="732">
        <f>D114+D117</f>
        <v>6090</v>
      </c>
      <c r="E113" s="734"/>
    </row>
    <row r="114" spans="1:5" s="424" customFormat="1" ht="15.75">
      <c r="A114" s="430" t="s">
        <v>142</v>
      </c>
      <c r="B114" s="426" t="s">
        <v>143</v>
      </c>
      <c r="C114" s="732">
        <f>SUM(C115:C116)</f>
        <v>10521</v>
      </c>
      <c r="D114" s="732">
        <f>SUM(D115:D116)</f>
        <v>6090</v>
      </c>
      <c r="E114" s="734"/>
    </row>
    <row r="115" spans="1:5" s="424" customFormat="1" ht="15.75">
      <c r="A115" s="431" t="s">
        <v>144</v>
      </c>
      <c r="B115" s="426" t="s">
        <v>145</v>
      </c>
      <c r="C115" s="735">
        <v>9189</v>
      </c>
      <c r="D115" s="735">
        <v>6090</v>
      </c>
      <c r="E115" s="734"/>
    </row>
    <row r="116" spans="1:5" s="424" customFormat="1" ht="15.75">
      <c r="A116" s="432" t="s">
        <v>149</v>
      </c>
      <c r="B116" s="426" t="s">
        <v>150</v>
      </c>
      <c r="C116" s="735">
        <v>1332</v>
      </c>
      <c r="D116" s="736"/>
      <c r="E116" s="734"/>
    </row>
    <row r="117" spans="1:5" s="424" customFormat="1" ht="15.75">
      <c r="A117" s="430" t="s">
        <v>151</v>
      </c>
      <c r="B117" s="426" t="s">
        <v>152</v>
      </c>
      <c r="C117" s="736"/>
      <c r="D117" s="735"/>
      <c r="E117" s="734"/>
    </row>
    <row r="118" spans="1:5" s="424" customFormat="1" ht="15.75">
      <c r="A118" s="427" t="s">
        <v>153</v>
      </c>
      <c r="B118" s="426" t="s">
        <v>154</v>
      </c>
      <c r="C118" s="732">
        <f>C119+C122</f>
        <v>0</v>
      </c>
      <c r="D118" s="732">
        <f>D119+D122</f>
        <v>0</v>
      </c>
      <c r="E118" s="734"/>
    </row>
    <row r="119" spans="1:5" s="424" customFormat="1" ht="15.75">
      <c r="A119" s="430" t="s">
        <v>155</v>
      </c>
      <c r="B119" s="426" t="s">
        <v>156</v>
      </c>
      <c r="C119" s="732">
        <f>SUM(C120:C121)</f>
        <v>0</v>
      </c>
      <c r="D119" s="732">
        <f>SUM(D120:D121)</f>
        <v>0</v>
      </c>
      <c r="E119" s="734"/>
    </row>
    <row r="120" spans="1:5" s="424" customFormat="1" ht="15.75">
      <c r="A120" s="431" t="s">
        <v>157</v>
      </c>
      <c r="B120" s="426" t="s">
        <v>158</v>
      </c>
      <c r="C120" s="735"/>
      <c r="D120" s="735"/>
      <c r="E120" s="734"/>
    </row>
    <row r="121" spans="1:5" s="424" customFormat="1" ht="15.75">
      <c r="A121" s="432" t="s">
        <v>159</v>
      </c>
      <c r="B121" s="426" t="s">
        <v>160</v>
      </c>
      <c r="C121" s="735"/>
      <c r="D121" s="736"/>
      <c r="E121" s="734"/>
    </row>
    <row r="122" spans="1:5" s="424" customFormat="1" ht="15.75">
      <c r="A122" s="430" t="s">
        <v>161</v>
      </c>
      <c r="B122" s="426" t="s">
        <v>218</v>
      </c>
      <c r="C122" s="736"/>
      <c r="D122" s="735"/>
      <c r="E122" s="734"/>
    </row>
    <row r="123" spans="1:5" s="424" customFormat="1" ht="15.75">
      <c r="A123" s="425" t="s">
        <v>219</v>
      </c>
      <c r="B123" s="426" t="s">
        <v>220</v>
      </c>
      <c r="C123" s="739">
        <f>C124+C127</f>
        <v>0</v>
      </c>
      <c r="D123" s="739">
        <f>D124+D127</f>
        <v>0</v>
      </c>
      <c r="E123" s="745"/>
    </row>
    <row r="124" spans="1:5" s="424" customFormat="1" ht="15.75">
      <c r="A124" s="430" t="s">
        <v>221</v>
      </c>
      <c r="B124" s="426" t="s">
        <v>222</v>
      </c>
      <c r="C124" s="732">
        <f>SUM(C125:C126)</f>
        <v>0</v>
      </c>
      <c r="D124" s="732">
        <f>SUM(D125:D126)</f>
        <v>0</v>
      </c>
      <c r="E124" s="734"/>
    </row>
    <row r="125" spans="1:5" s="424" customFormat="1" ht="15.75">
      <c r="A125" s="431" t="s">
        <v>223</v>
      </c>
      <c r="B125" s="426" t="s">
        <v>224</v>
      </c>
      <c r="C125" s="735"/>
      <c r="D125" s="735"/>
      <c r="E125" s="734"/>
    </row>
    <row r="126" spans="1:5" s="424" customFormat="1" ht="15.75">
      <c r="A126" s="432" t="s">
        <v>225</v>
      </c>
      <c r="B126" s="426" t="s">
        <v>226</v>
      </c>
      <c r="C126" s="735"/>
      <c r="D126" s="736"/>
      <c r="E126" s="734"/>
    </row>
    <row r="127" spans="1:5" s="424" customFormat="1" ht="15.75">
      <c r="A127" s="430" t="s">
        <v>227</v>
      </c>
      <c r="B127" s="426" t="s">
        <v>228</v>
      </c>
      <c r="C127" s="736"/>
      <c r="D127" s="735"/>
      <c r="E127" s="734"/>
    </row>
    <row r="128" spans="1:5" s="424" customFormat="1" ht="15.75">
      <c r="A128" s="425" t="s">
        <v>229</v>
      </c>
      <c r="B128" s="426" t="s">
        <v>230</v>
      </c>
      <c r="C128" s="743"/>
      <c r="D128" s="744"/>
      <c r="E128" s="745"/>
    </row>
    <row r="129" spans="1:5" s="424" customFormat="1" ht="15.75">
      <c r="A129" s="425" t="s">
        <v>231</v>
      </c>
      <c r="B129" s="426" t="s">
        <v>232</v>
      </c>
      <c r="C129" s="743"/>
      <c r="D129" s="744"/>
      <c r="E129" s="745"/>
    </row>
    <row r="130" spans="1:5" s="424" customFormat="1" ht="15.75">
      <c r="A130" s="425" t="s">
        <v>233</v>
      </c>
      <c r="B130" s="426" t="s">
        <v>234</v>
      </c>
      <c r="C130" s="739">
        <f>C131+C136+C137</f>
        <v>0</v>
      </c>
      <c r="D130" s="739">
        <f>D131+D136</f>
        <v>0</v>
      </c>
      <c r="E130" s="745"/>
    </row>
    <row r="131" spans="1:5" s="424" customFormat="1" ht="15.75">
      <c r="A131" s="425" t="s">
        <v>235</v>
      </c>
      <c r="B131" s="426" t="s">
        <v>236</v>
      </c>
      <c r="C131" s="739">
        <f>C132+C135</f>
        <v>0</v>
      </c>
      <c r="D131" s="739">
        <f>D132+D135</f>
        <v>0</v>
      </c>
      <c r="E131" s="745"/>
    </row>
    <row r="132" spans="1:5" s="424" customFormat="1" ht="15.75">
      <c r="A132" s="433" t="s">
        <v>237</v>
      </c>
      <c r="B132" s="426" t="s">
        <v>238</v>
      </c>
      <c r="C132" s="732">
        <f>SUM(C133:C134)</f>
        <v>0</v>
      </c>
      <c r="D132" s="732">
        <f>SUM(D133:D134)</f>
        <v>0</v>
      </c>
      <c r="E132" s="734"/>
    </row>
    <row r="133" spans="1:5" s="424" customFormat="1" ht="15.75">
      <c r="A133" s="431" t="s">
        <v>239</v>
      </c>
      <c r="B133" s="426" t="s">
        <v>240</v>
      </c>
      <c r="C133" s="735"/>
      <c r="D133" s="735"/>
      <c r="E133" s="734"/>
    </row>
    <row r="134" spans="1:5" s="424" customFormat="1" ht="15.75">
      <c r="A134" s="432" t="s">
        <v>241</v>
      </c>
      <c r="B134" s="426" t="s">
        <v>242</v>
      </c>
      <c r="C134" s="735"/>
      <c r="D134" s="736"/>
      <c r="E134" s="734"/>
    </row>
    <row r="135" spans="1:5" s="424" customFormat="1" ht="15.75">
      <c r="A135" s="433" t="s">
        <v>243</v>
      </c>
      <c r="B135" s="426" t="s">
        <v>244</v>
      </c>
      <c r="C135" s="736"/>
      <c r="D135" s="735"/>
      <c r="E135" s="734"/>
    </row>
    <row r="136" spans="1:5" s="424" customFormat="1" ht="15.75">
      <c r="A136" s="425" t="s">
        <v>245</v>
      </c>
      <c r="B136" s="426" t="s">
        <v>246</v>
      </c>
      <c r="C136" s="743"/>
      <c r="D136" s="744"/>
      <c r="E136" s="745"/>
    </row>
    <row r="137" spans="1:5" s="424" customFormat="1" ht="15.75">
      <c r="A137" s="429" t="s">
        <v>329</v>
      </c>
      <c r="B137" s="426" t="s">
        <v>247</v>
      </c>
      <c r="C137" s="743"/>
      <c r="D137" s="746">
        <v>3446</v>
      </c>
      <c r="E137" s="745"/>
    </row>
    <row r="138" spans="1:5" s="424" customFormat="1" ht="15.75">
      <c r="A138" s="429" t="s">
        <v>248</v>
      </c>
      <c r="B138" s="426" t="s">
        <v>249</v>
      </c>
      <c r="C138" s="736"/>
      <c r="D138" s="746">
        <f>D139</f>
        <v>11</v>
      </c>
      <c r="E138" s="734"/>
    </row>
    <row r="139" spans="1:5" s="424" customFormat="1" ht="15.75">
      <c r="A139" s="425" t="s">
        <v>250</v>
      </c>
      <c r="B139" s="426" t="s">
        <v>251</v>
      </c>
      <c r="C139" s="743"/>
      <c r="D139" s="744">
        <f>D140+D142+D143+D148</f>
        <v>11</v>
      </c>
      <c r="E139" s="745"/>
    </row>
    <row r="140" spans="1:5" s="424" customFormat="1" ht="15.75">
      <c r="A140" s="425" t="s">
        <v>252</v>
      </c>
      <c r="B140" s="426" t="s">
        <v>253</v>
      </c>
      <c r="C140" s="743"/>
      <c r="D140" s="744">
        <f>SUM(D141)</f>
        <v>11</v>
      </c>
      <c r="E140" s="745"/>
    </row>
    <row r="141" spans="1:5" s="424" customFormat="1" ht="15.75">
      <c r="A141" s="430" t="s">
        <v>254</v>
      </c>
      <c r="B141" s="426" t="s">
        <v>255</v>
      </c>
      <c r="C141" s="736"/>
      <c r="D141" s="735">
        <v>11</v>
      </c>
      <c r="E141" s="734"/>
    </row>
    <row r="142" spans="1:5" s="424" customFormat="1" ht="15.75">
      <c r="A142" s="425" t="s">
        <v>256</v>
      </c>
      <c r="B142" s="426" t="s">
        <v>257</v>
      </c>
      <c r="C142" s="743"/>
      <c r="D142" s="744"/>
      <c r="E142" s="745"/>
    </row>
    <row r="143" spans="1:5" s="424" customFormat="1" ht="15.75">
      <c r="A143" s="425" t="s">
        <v>258</v>
      </c>
      <c r="B143" s="426" t="s">
        <v>259</v>
      </c>
      <c r="C143" s="743"/>
      <c r="D143" s="744">
        <f>SUM(D144:D147)</f>
        <v>0</v>
      </c>
      <c r="E143" s="745"/>
    </row>
    <row r="144" spans="1:5" s="424" customFormat="1" ht="15.75">
      <c r="A144" s="430" t="s">
        <v>260</v>
      </c>
      <c r="B144" s="426" t="s">
        <v>261</v>
      </c>
      <c r="C144" s="736"/>
      <c r="D144" s="735"/>
      <c r="E144" s="734"/>
    </row>
    <row r="145" spans="1:5" s="424" customFormat="1" ht="15.75">
      <c r="A145" s="430" t="s">
        <v>262</v>
      </c>
      <c r="B145" s="426" t="s">
        <v>263</v>
      </c>
      <c r="C145" s="736"/>
      <c r="D145" s="735"/>
      <c r="E145" s="734"/>
    </row>
    <row r="146" spans="1:5" s="424" customFormat="1" ht="15.75">
      <c r="A146" s="430" t="s">
        <v>264</v>
      </c>
      <c r="B146" s="426" t="s">
        <v>265</v>
      </c>
      <c r="C146" s="736"/>
      <c r="D146" s="735"/>
      <c r="E146" s="734"/>
    </row>
    <row r="147" spans="1:5" s="424" customFormat="1" ht="15.75">
      <c r="A147" s="430" t="s">
        <v>266</v>
      </c>
      <c r="B147" s="426" t="s">
        <v>267</v>
      </c>
      <c r="C147" s="736"/>
      <c r="D147" s="735"/>
      <c r="E147" s="734"/>
    </row>
    <row r="148" spans="1:5" s="424" customFormat="1" ht="15.75">
      <c r="A148" s="425" t="s">
        <v>268</v>
      </c>
      <c r="B148" s="426" t="s">
        <v>269</v>
      </c>
      <c r="C148" s="743"/>
      <c r="D148" s="744"/>
      <c r="E148" s="745"/>
    </row>
    <row r="149" spans="1:5" s="424" customFormat="1" ht="21" customHeight="1">
      <c r="A149" s="429" t="s">
        <v>274</v>
      </c>
      <c r="B149" s="426" t="s">
        <v>275</v>
      </c>
      <c r="C149" s="737">
        <f>C150+C169</f>
        <v>0</v>
      </c>
      <c r="D149" s="737">
        <f>D150+D169</f>
        <v>0</v>
      </c>
      <c r="E149" s="738">
        <f>E150+E169</f>
        <v>0</v>
      </c>
    </row>
    <row r="150" spans="1:5" s="424" customFormat="1" ht="26.25" customHeight="1">
      <c r="A150" s="425" t="s">
        <v>276</v>
      </c>
      <c r="B150" s="426" t="s">
        <v>277</v>
      </c>
      <c r="C150" s="739">
        <f>C151+C158+C165</f>
        <v>0</v>
      </c>
      <c r="D150" s="739">
        <f>D151+D158+D165</f>
        <v>0</v>
      </c>
      <c r="E150" s="740">
        <f>E151+E158+E165</f>
        <v>0</v>
      </c>
    </row>
    <row r="151" spans="1:5" s="424" customFormat="1" ht="15.75">
      <c r="A151" s="434" t="s">
        <v>278</v>
      </c>
      <c r="B151" s="426" t="s">
        <v>279</v>
      </c>
      <c r="C151" s="732">
        <f>C152+C155</f>
        <v>0</v>
      </c>
      <c r="D151" s="732">
        <f>D152+D155</f>
        <v>0</v>
      </c>
      <c r="E151" s="741">
        <f>E152+E155</f>
        <v>0</v>
      </c>
    </row>
    <row r="152" spans="1:5" s="424" customFormat="1" ht="21" customHeight="1">
      <c r="A152" s="430" t="s">
        <v>280</v>
      </c>
      <c r="B152" s="426" t="s">
        <v>281</v>
      </c>
      <c r="C152" s="732">
        <f>C153+C154</f>
        <v>0</v>
      </c>
      <c r="D152" s="732">
        <f>D153+D154</f>
        <v>0</v>
      </c>
      <c r="E152" s="741">
        <f>E153+E154</f>
        <v>0</v>
      </c>
    </row>
    <row r="153" spans="1:5" s="424" customFormat="1" ht="22.5">
      <c r="A153" s="431" t="s">
        <v>282</v>
      </c>
      <c r="B153" s="426" t="s">
        <v>283</v>
      </c>
      <c r="C153" s="735"/>
      <c r="D153" s="735"/>
      <c r="E153" s="742"/>
    </row>
    <row r="154" spans="1:5" s="424" customFormat="1" ht="15.75">
      <c r="A154" s="432" t="s">
        <v>284</v>
      </c>
      <c r="B154" s="426" t="s">
        <v>285</v>
      </c>
      <c r="C154" s="735"/>
      <c r="D154" s="736"/>
      <c r="E154" s="742"/>
    </row>
    <row r="155" spans="1:5" s="424" customFormat="1" ht="18.75" customHeight="1">
      <c r="A155" s="430" t="s">
        <v>286</v>
      </c>
      <c r="B155" s="426" t="s">
        <v>287</v>
      </c>
      <c r="C155" s="732">
        <f>C156+C157</f>
        <v>0</v>
      </c>
      <c r="D155" s="732">
        <f>D156+D157</f>
        <v>0</v>
      </c>
      <c r="E155" s="741">
        <f>E156+E157</f>
        <v>0</v>
      </c>
    </row>
    <row r="156" spans="1:5" s="424" customFormat="1" ht="22.5">
      <c r="A156" s="431" t="s">
        <v>292</v>
      </c>
      <c r="B156" s="426" t="s">
        <v>293</v>
      </c>
      <c r="C156" s="735"/>
      <c r="D156" s="735"/>
      <c r="E156" s="742"/>
    </row>
    <row r="157" spans="1:5" s="424" customFormat="1" ht="15.75">
      <c r="A157" s="432" t="s">
        <v>284</v>
      </c>
      <c r="B157" s="426" t="s">
        <v>294</v>
      </c>
      <c r="C157" s="735"/>
      <c r="D157" s="747"/>
      <c r="E157" s="742"/>
    </row>
    <row r="158" spans="1:5" s="424" customFormat="1" ht="19.5" customHeight="1">
      <c r="A158" s="434" t="s">
        <v>295</v>
      </c>
      <c r="B158" s="426" t="s">
        <v>296</v>
      </c>
      <c r="C158" s="732">
        <f>C159+C162</f>
        <v>0</v>
      </c>
      <c r="D158" s="732">
        <f>D159+D162</f>
        <v>0</v>
      </c>
      <c r="E158" s="734"/>
    </row>
    <row r="159" spans="1:5" s="424" customFormat="1" ht="15.75" customHeight="1">
      <c r="A159" s="430" t="s">
        <v>297</v>
      </c>
      <c r="B159" s="426" t="s">
        <v>298</v>
      </c>
      <c r="C159" s="732">
        <f>C160+C161</f>
        <v>0</v>
      </c>
      <c r="D159" s="732">
        <f>D160+D161</f>
        <v>0</v>
      </c>
      <c r="E159" s="734"/>
    </row>
    <row r="160" spans="1:5" s="424" customFormat="1" ht="15.75" customHeight="1">
      <c r="A160" s="431" t="s">
        <v>299</v>
      </c>
      <c r="B160" s="426" t="s">
        <v>300</v>
      </c>
      <c r="C160" s="735"/>
      <c r="D160" s="735"/>
      <c r="E160" s="734"/>
    </row>
    <row r="161" spans="1:5" s="424" customFormat="1" ht="15.75" customHeight="1">
      <c r="A161" s="432" t="s">
        <v>301</v>
      </c>
      <c r="B161" s="426" t="s">
        <v>302</v>
      </c>
      <c r="C161" s="735"/>
      <c r="D161" s="736"/>
      <c r="E161" s="734"/>
    </row>
    <row r="162" spans="1:5" s="424" customFormat="1" ht="15.75" customHeight="1">
      <c r="A162" s="430" t="s">
        <v>303</v>
      </c>
      <c r="B162" s="426" t="s">
        <v>304</v>
      </c>
      <c r="C162" s="732">
        <f>C163+C164</f>
        <v>0</v>
      </c>
      <c r="D162" s="732">
        <f>D163+D164</f>
        <v>0</v>
      </c>
      <c r="E162" s="734"/>
    </row>
    <row r="163" spans="1:5" s="424" customFormat="1" ht="16.5" customHeight="1">
      <c r="A163" s="431" t="s">
        <v>305</v>
      </c>
      <c r="B163" s="426" t="s">
        <v>306</v>
      </c>
      <c r="C163" s="735"/>
      <c r="D163" s="735"/>
      <c r="E163" s="734"/>
    </row>
    <row r="164" spans="1:5" s="424" customFormat="1" ht="15.75">
      <c r="A164" s="432" t="s">
        <v>308</v>
      </c>
      <c r="B164" s="426" t="s">
        <v>309</v>
      </c>
      <c r="C164" s="735"/>
      <c r="D164" s="747"/>
      <c r="E164" s="734"/>
    </row>
    <row r="165" spans="1:5" s="424" customFormat="1" ht="15.75">
      <c r="A165" s="434" t="s">
        <v>310</v>
      </c>
      <c r="B165" s="426" t="s">
        <v>311</v>
      </c>
      <c r="C165" s="732">
        <f>C166+C169</f>
        <v>0</v>
      </c>
      <c r="D165" s="732">
        <f>D166+D169</f>
        <v>0</v>
      </c>
      <c r="E165" s="734"/>
    </row>
    <row r="166" spans="1:5" s="424" customFormat="1" ht="22.5">
      <c r="A166" s="430" t="s">
        <v>312</v>
      </c>
      <c r="B166" s="426" t="s">
        <v>313</v>
      </c>
      <c r="C166" s="732">
        <f>C167+C168</f>
        <v>0</v>
      </c>
      <c r="D166" s="732">
        <f>D167+D168</f>
        <v>0</v>
      </c>
      <c r="E166" s="734"/>
    </row>
    <row r="167" spans="1:5" s="424" customFormat="1" ht="15.75">
      <c r="A167" s="431" t="s">
        <v>314</v>
      </c>
      <c r="B167" s="426" t="s">
        <v>315</v>
      </c>
      <c r="C167" s="735"/>
      <c r="D167" s="735"/>
      <c r="E167" s="734"/>
    </row>
    <row r="168" spans="1:5" s="424" customFormat="1" ht="15.75">
      <c r="A168" s="432" t="s">
        <v>317</v>
      </c>
      <c r="B168" s="426" t="s">
        <v>318</v>
      </c>
      <c r="C168" s="735"/>
      <c r="D168" s="736"/>
      <c r="E168" s="734"/>
    </row>
    <row r="169" spans="1:5" s="424" customFormat="1" ht="24.75" customHeight="1">
      <c r="A169" s="435" t="s">
        <v>319</v>
      </c>
      <c r="B169" s="426" t="s">
        <v>320</v>
      </c>
      <c r="C169" s="739">
        <f>C170+C173+C176+C179</f>
        <v>0</v>
      </c>
      <c r="D169" s="739">
        <f>D170+D173+D176+D179</f>
        <v>0</v>
      </c>
      <c r="E169" s="740">
        <f>E170+E173+E176+E179</f>
        <v>0</v>
      </c>
    </row>
    <row r="170" spans="1:5" s="424" customFormat="1" ht="22.5">
      <c r="A170" s="434" t="s">
        <v>321</v>
      </c>
      <c r="B170" s="426" t="s">
        <v>322</v>
      </c>
      <c r="C170" s="732">
        <f>C171+C172</f>
        <v>0</v>
      </c>
      <c r="D170" s="732">
        <f>D171+D172</f>
        <v>0</v>
      </c>
      <c r="E170" s="741">
        <f>E171+E172</f>
        <v>0</v>
      </c>
    </row>
    <row r="171" spans="1:5" s="424" customFormat="1" ht="15.75">
      <c r="A171" s="431" t="s">
        <v>323</v>
      </c>
      <c r="B171" s="426" t="s">
        <v>324</v>
      </c>
      <c r="C171" s="735"/>
      <c r="D171" s="735"/>
      <c r="E171" s="742"/>
    </row>
    <row r="172" spans="1:5" s="424" customFormat="1" ht="15.75">
      <c r="A172" s="432" t="s">
        <v>325</v>
      </c>
      <c r="B172" s="426" t="s">
        <v>326</v>
      </c>
      <c r="C172" s="735"/>
      <c r="D172" s="736"/>
      <c r="E172" s="742"/>
    </row>
    <row r="173" spans="1:5" s="424" customFormat="1" ht="22.5">
      <c r="A173" s="434" t="s">
        <v>327</v>
      </c>
      <c r="B173" s="426" t="s">
        <v>328</v>
      </c>
      <c r="C173" s="732">
        <f>C174+C175</f>
        <v>0</v>
      </c>
      <c r="D173" s="732">
        <f>D174+D175</f>
        <v>0</v>
      </c>
      <c r="E173" s="734"/>
    </row>
    <row r="174" spans="1:5" s="424" customFormat="1" ht="15.75">
      <c r="A174" s="431" t="s">
        <v>331</v>
      </c>
      <c r="B174" s="426" t="s">
        <v>332</v>
      </c>
      <c r="C174" s="735"/>
      <c r="D174" s="735"/>
      <c r="E174" s="734"/>
    </row>
    <row r="175" spans="1:5" s="424" customFormat="1" ht="15.75">
      <c r="A175" s="432" t="s">
        <v>333</v>
      </c>
      <c r="B175" s="426" t="s">
        <v>334</v>
      </c>
      <c r="C175" s="735"/>
      <c r="D175" s="747"/>
      <c r="E175" s="734"/>
    </row>
    <row r="176" spans="1:5" s="424" customFormat="1" ht="15.75">
      <c r="A176" s="434" t="s">
        <v>335</v>
      </c>
      <c r="B176" s="426" t="s">
        <v>336</v>
      </c>
      <c r="C176" s="732">
        <f>C177+C178</f>
        <v>0</v>
      </c>
      <c r="D176" s="732">
        <f>D177+D178</f>
        <v>0</v>
      </c>
      <c r="E176" s="734"/>
    </row>
    <row r="177" spans="1:5" s="424" customFormat="1" ht="15.75">
      <c r="A177" s="431" t="s">
        <v>337</v>
      </c>
      <c r="B177" s="426" t="s">
        <v>338</v>
      </c>
      <c r="C177" s="735"/>
      <c r="D177" s="735"/>
      <c r="E177" s="734"/>
    </row>
    <row r="178" spans="1:5" s="424" customFormat="1" ht="15.75">
      <c r="A178" s="432" t="s">
        <v>339</v>
      </c>
      <c r="B178" s="426" t="s">
        <v>340</v>
      </c>
      <c r="C178" s="735"/>
      <c r="D178" s="736"/>
      <c r="E178" s="734"/>
    </row>
    <row r="179" spans="1:5" s="424" customFormat="1" ht="22.5">
      <c r="A179" s="434" t="s">
        <v>341</v>
      </c>
      <c r="B179" s="426" t="s">
        <v>342</v>
      </c>
      <c r="C179" s="732">
        <f>C180+C181</f>
        <v>0</v>
      </c>
      <c r="D179" s="732">
        <f>D180+D181</f>
        <v>0</v>
      </c>
      <c r="E179" s="734"/>
    </row>
    <row r="180" spans="1:5" s="424" customFormat="1" ht="15.75">
      <c r="A180" s="431" t="s">
        <v>343</v>
      </c>
      <c r="B180" s="426" t="s">
        <v>344</v>
      </c>
      <c r="C180" s="735"/>
      <c r="D180" s="735"/>
      <c r="E180" s="734"/>
    </row>
    <row r="181" spans="1:5" s="424" customFormat="1" ht="15.75">
      <c r="A181" s="432" t="s">
        <v>345</v>
      </c>
      <c r="B181" s="426" t="s">
        <v>346</v>
      </c>
      <c r="C181" s="735"/>
      <c r="D181" s="736"/>
      <c r="E181" s="734"/>
    </row>
    <row r="182" spans="1:5" s="424" customFormat="1" ht="15.75" customHeight="1">
      <c r="A182" s="429" t="s">
        <v>347</v>
      </c>
      <c r="B182" s="426" t="s">
        <v>348</v>
      </c>
      <c r="C182" s="737">
        <f>C6+C20+C138+C149</f>
        <v>453255</v>
      </c>
      <c r="D182" s="737">
        <f>D6+D20+D138+D149</f>
        <v>367942</v>
      </c>
      <c r="E182" s="738">
        <f>E6+E20+E138+E149</f>
        <v>0</v>
      </c>
    </row>
    <row r="183" spans="1:5" s="424" customFormat="1" ht="15.75">
      <c r="A183" s="429" t="s">
        <v>349</v>
      </c>
      <c r="B183" s="426" t="s">
        <v>350</v>
      </c>
      <c r="C183" s="736"/>
      <c r="D183" s="737">
        <f>D184+D192+D202</f>
        <v>302</v>
      </c>
      <c r="E183" s="738">
        <f>E184+E192+E202</f>
        <v>0</v>
      </c>
    </row>
    <row r="184" spans="1:5" s="424" customFormat="1" ht="15.75">
      <c r="A184" s="425" t="s">
        <v>351</v>
      </c>
      <c r="B184" s="426" t="s">
        <v>352</v>
      </c>
      <c r="C184" s="743"/>
      <c r="D184" s="739">
        <v>302</v>
      </c>
      <c r="E184" s="745"/>
    </row>
    <row r="185" spans="1:5" s="424" customFormat="1" ht="15.75">
      <c r="A185" s="430" t="s">
        <v>353</v>
      </c>
      <c r="B185" s="426" t="s">
        <v>354</v>
      </c>
      <c r="C185" s="736"/>
      <c r="D185" s="735">
        <v>88</v>
      </c>
      <c r="E185" s="734"/>
    </row>
    <row r="186" spans="1:5" s="424" customFormat="1" ht="15.75">
      <c r="A186" s="430" t="s">
        <v>355</v>
      </c>
      <c r="B186" s="426" t="s">
        <v>356</v>
      </c>
      <c r="C186" s="736"/>
      <c r="D186" s="735"/>
      <c r="E186" s="734"/>
    </row>
    <row r="187" spans="1:5" s="424" customFormat="1" ht="15.75">
      <c r="A187" s="430" t="s">
        <v>357</v>
      </c>
      <c r="B187" s="426" t="s">
        <v>358</v>
      </c>
      <c r="C187" s="736"/>
      <c r="D187" s="735"/>
      <c r="E187" s="734"/>
    </row>
    <row r="188" spans="1:5" s="424" customFormat="1" ht="15.75">
      <c r="A188" s="430" t="s">
        <v>359</v>
      </c>
      <c r="B188" s="426" t="s">
        <v>360</v>
      </c>
      <c r="C188" s="736"/>
      <c r="D188" s="735"/>
      <c r="E188" s="734"/>
    </row>
    <row r="189" spans="1:5" s="424" customFormat="1" ht="15.75">
      <c r="A189" s="430" t="s">
        <v>361</v>
      </c>
      <c r="B189" s="426" t="s">
        <v>362</v>
      </c>
      <c r="C189" s="736"/>
      <c r="D189" s="735"/>
      <c r="E189" s="734"/>
    </row>
    <row r="190" spans="1:5" s="424" customFormat="1" ht="15.75">
      <c r="A190" s="436" t="s">
        <v>363</v>
      </c>
      <c r="B190" s="426" t="s">
        <v>364</v>
      </c>
      <c r="C190" s="736"/>
      <c r="D190" s="735">
        <v>215</v>
      </c>
      <c r="E190" s="734"/>
    </row>
    <row r="191" spans="1:5" s="424" customFormat="1" ht="15.75">
      <c r="A191" s="430" t="s">
        <v>365</v>
      </c>
      <c r="B191" s="426" t="s">
        <v>366</v>
      </c>
      <c r="C191" s="736"/>
      <c r="D191" s="735"/>
      <c r="E191" s="734"/>
    </row>
    <row r="192" spans="1:5" s="424" customFormat="1" ht="15.75">
      <c r="A192" s="425" t="s">
        <v>367</v>
      </c>
      <c r="B192" s="426" t="s">
        <v>368</v>
      </c>
      <c r="C192" s="743"/>
      <c r="D192" s="739">
        <f>SUM(D193:D196)+D197</f>
        <v>0</v>
      </c>
      <c r="E192" s="740">
        <f>SUM(E193:E196)+E197</f>
        <v>0</v>
      </c>
    </row>
    <row r="193" spans="1:5" s="424" customFormat="1" ht="15.75">
      <c r="A193" s="430" t="s">
        <v>369</v>
      </c>
      <c r="B193" s="426" t="s">
        <v>370</v>
      </c>
      <c r="C193" s="736"/>
      <c r="D193" s="735"/>
      <c r="E193" s="734"/>
    </row>
    <row r="194" spans="1:5" s="424" customFormat="1" ht="15.75">
      <c r="A194" s="430" t="s">
        <v>371</v>
      </c>
      <c r="B194" s="426" t="s">
        <v>372</v>
      </c>
      <c r="C194" s="736"/>
      <c r="D194" s="735"/>
      <c r="E194" s="734"/>
    </row>
    <row r="195" spans="1:5" s="424" customFormat="1" ht="15.75">
      <c r="A195" s="430" t="s">
        <v>373</v>
      </c>
      <c r="B195" s="426" t="s">
        <v>374</v>
      </c>
      <c r="C195" s="736"/>
      <c r="D195" s="735"/>
      <c r="E195" s="734"/>
    </row>
    <row r="196" spans="1:5" s="424" customFormat="1" ht="15.75">
      <c r="A196" s="430" t="s">
        <v>375</v>
      </c>
      <c r="B196" s="426" t="s">
        <v>376</v>
      </c>
      <c r="C196" s="736"/>
      <c r="D196" s="735"/>
      <c r="E196" s="734"/>
    </row>
    <row r="197" spans="1:5" s="424" customFormat="1" ht="15.75">
      <c r="A197" s="430" t="s">
        <v>377</v>
      </c>
      <c r="B197" s="426" t="s">
        <v>378</v>
      </c>
      <c r="C197" s="736"/>
      <c r="D197" s="732">
        <f>SUM(D198:D201)</f>
        <v>0</v>
      </c>
      <c r="E197" s="741">
        <f>SUM(E198:E201)</f>
        <v>0</v>
      </c>
    </row>
    <row r="198" spans="1:5" s="424" customFormat="1" ht="15.75">
      <c r="A198" s="431" t="s">
        <v>379</v>
      </c>
      <c r="B198" s="426" t="s">
        <v>380</v>
      </c>
      <c r="C198" s="736"/>
      <c r="D198" s="735"/>
      <c r="E198" s="742"/>
    </row>
    <row r="199" spans="1:5" s="424" customFormat="1" ht="15.75">
      <c r="A199" s="431" t="s">
        <v>381</v>
      </c>
      <c r="B199" s="426" t="s">
        <v>382</v>
      </c>
      <c r="C199" s="736"/>
      <c r="D199" s="735"/>
      <c r="E199" s="734"/>
    </row>
    <row r="200" spans="1:5" s="424" customFormat="1" ht="15.75">
      <c r="A200" s="431" t="s">
        <v>383</v>
      </c>
      <c r="B200" s="426" t="s">
        <v>384</v>
      </c>
      <c r="C200" s="736"/>
      <c r="D200" s="735"/>
      <c r="E200" s="734"/>
    </row>
    <row r="201" spans="1:5" s="424" customFormat="1" ht="15.75">
      <c r="A201" s="431" t="s">
        <v>385</v>
      </c>
      <c r="B201" s="426" t="s">
        <v>386</v>
      </c>
      <c r="C201" s="736"/>
      <c r="D201" s="735"/>
      <c r="E201" s="734"/>
    </row>
    <row r="202" spans="1:5" s="424" customFormat="1" ht="15.75">
      <c r="A202" s="425" t="s">
        <v>387</v>
      </c>
      <c r="B202" s="426" t="s">
        <v>388</v>
      </c>
      <c r="C202" s="743"/>
      <c r="D202" s="739">
        <f>SUM(D203:D205)</f>
        <v>0</v>
      </c>
      <c r="E202" s="745"/>
    </row>
    <row r="203" spans="1:5" s="424" customFormat="1" ht="15.75">
      <c r="A203" s="430" t="s">
        <v>389</v>
      </c>
      <c r="B203" s="426" t="s">
        <v>390</v>
      </c>
      <c r="C203" s="736"/>
      <c r="D203" s="735"/>
      <c r="E203" s="734"/>
    </row>
    <row r="204" spans="1:5" s="424" customFormat="1" ht="15.75">
      <c r="A204" s="430" t="s">
        <v>391</v>
      </c>
      <c r="B204" s="426" t="s">
        <v>392</v>
      </c>
      <c r="C204" s="736"/>
      <c r="D204" s="735"/>
      <c r="E204" s="734"/>
    </row>
    <row r="205" spans="1:5" s="424" customFormat="1" ht="15.75">
      <c r="A205" s="430" t="s">
        <v>393</v>
      </c>
      <c r="B205" s="426" t="s">
        <v>394</v>
      </c>
      <c r="C205" s="736"/>
      <c r="D205" s="735"/>
      <c r="E205" s="734"/>
    </row>
    <row r="206" spans="1:5" s="424" customFormat="1" ht="15.75">
      <c r="A206" s="429" t="s">
        <v>395</v>
      </c>
      <c r="B206" s="426" t="s">
        <v>396</v>
      </c>
      <c r="C206" s="736"/>
      <c r="D206" s="737">
        <f>D207+D208+D213+D226+D227+D228</f>
        <v>1138</v>
      </c>
      <c r="E206" s="734"/>
    </row>
    <row r="207" spans="1:5" s="424" customFormat="1" ht="15.75">
      <c r="A207" s="425" t="s">
        <v>397</v>
      </c>
      <c r="B207" s="426" t="s">
        <v>398</v>
      </c>
      <c r="C207" s="743"/>
      <c r="D207" s="744">
        <v>269</v>
      </c>
      <c r="E207" s="745"/>
    </row>
    <row r="208" spans="1:5" s="424" customFormat="1" ht="15.75">
      <c r="A208" s="425" t="s">
        <v>399</v>
      </c>
      <c r="B208" s="426" t="s">
        <v>400</v>
      </c>
      <c r="C208" s="743"/>
      <c r="D208" s="739">
        <f>SUM(D209:D212)</f>
        <v>869</v>
      </c>
      <c r="E208" s="745"/>
    </row>
    <row r="209" spans="1:5" s="424" customFormat="1" ht="15.75">
      <c r="A209" s="430" t="s">
        <v>401</v>
      </c>
      <c r="B209" s="426" t="s">
        <v>402</v>
      </c>
      <c r="C209" s="736"/>
      <c r="D209" s="735">
        <v>869</v>
      </c>
      <c r="E209" s="734"/>
    </row>
    <row r="210" spans="1:5" s="424" customFormat="1" ht="15.75">
      <c r="A210" s="430" t="s">
        <v>403</v>
      </c>
      <c r="B210" s="426" t="s">
        <v>406</v>
      </c>
      <c r="C210" s="736"/>
      <c r="D210" s="735"/>
      <c r="E210" s="734"/>
    </row>
    <row r="211" spans="1:5" s="424" customFormat="1" ht="15.75">
      <c r="A211" s="430" t="s">
        <v>407</v>
      </c>
      <c r="B211" s="426" t="s">
        <v>408</v>
      </c>
      <c r="C211" s="736" t="s">
        <v>409</v>
      </c>
      <c r="D211" s="735"/>
      <c r="E211" s="734"/>
    </row>
    <row r="212" spans="1:5" s="424" customFormat="1" ht="15.75">
      <c r="A212" s="430" t="s">
        <v>410</v>
      </c>
      <c r="B212" s="426" t="s">
        <v>411</v>
      </c>
      <c r="C212" s="736"/>
      <c r="D212" s="735"/>
      <c r="E212" s="734"/>
    </row>
    <row r="213" spans="1:5" s="424" customFormat="1" ht="15.75">
      <c r="A213" s="425" t="s">
        <v>426</v>
      </c>
      <c r="B213" s="426" t="s">
        <v>427</v>
      </c>
      <c r="C213" s="743"/>
      <c r="D213" s="739">
        <f>D214+D220</f>
        <v>0</v>
      </c>
      <c r="E213" s="745"/>
    </row>
    <row r="214" spans="1:5" s="424" customFormat="1" ht="15.75">
      <c r="A214" s="430" t="s">
        <v>428</v>
      </c>
      <c r="B214" s="426" t="s">
        <v>429</v>
      </c>
      <c r="C214" s="736"/>
      <c r="D214" s="732">
        <f>SUM(D215:D219)</f>
        <v>0</v>
      </c>
      <c r="E214" s="734"/>
    </row>
    <row r="215" spans="1:5" s="424" customFormat="1" ht="15.75">
      <c r="A215" s="431" t="s">
        <v>430</v>
      </c>
      <c r="B215" s="426" t="s">
        <v>431</v>
      </c>
      <c r="C215" s="736"/>
      <c r="D215" s="735"/>
      <c r="E215" s="734"/>
    </row>
    <row r="216" spans="1:5" s="424" customFormat="1" ht="15.75">
      <c r="A216" s="431" t="s">
        <v>432</v>
      </c>
      <c r="B216" s="426" t="s">
        <v>433</v>
      </c>
      <c r="C216" s="736"/>
      <c r="D216" s="735"/>
      <c r="E216" s="734"/>
    </row>
    <row r="217" spans="1:5" s="424" customFormat="1" ht="15.75">
      <c r="A217" s="431" t="s">
        <v>434</v>
      </c>
      <c r="B217" s="426" t="s">
        <v>435</v>
      </c>
      <c r="C217" s="736"/>
      <c r="D217" s="735"/>
      <c r="E217" s="734"/>
    </row>
    <row r="218" spans="1:5" s="424" customFormat="1" ht="15.75">
      <c r="A218" s="431" t="s">
        <v>436</v>
      </c>
      <c r="B218" s="426" t="s">
        <v>437</v>
      </c>
      <c r="C218" s="736"/>
      <c r="D218" s="735"/>
      <c r="E218" s="734"/>
    </row>
    <row r="219" spans="1:5" s="424" customFormat="1" ht="15.75">
      <c r="A219" s="431" t="s">
        <v>438</v>
      </c>
      <c r="B219" s="426" t="s">
        <v>439</v>
      </c>
      <c r="C219" s="736"/>
      <c r="D219" s="735"/>
      <c r="E219" s="734"/>
    </row>
    <row r="220" spans="1:5" s="424" customFormat="1" ht="15.75">
      <c r="A220" s="430" t="s">
        <v>440</v>
      </c>
      <c r="B220" s="426" t="s">
        <v>441</v>
      </c>
      <c r="C220" s="736"/>
      <c r="D220" s="732">
        <f>SUM(D221:D225)</f>
        <v>0</v>
      </c>
      <c r="E220" s="734"/>
    </row>
    <row r="221" spans="1:5" s="424" customFormat="1" ht="15.75">
      <c r="A221" s="431" t="s">
        <v>442</v>
      </c>
      <c r="B221" s="426" t="s">
        <v>443</v>
      </c>
      <c r="C221" s="736"/>
      <c r="D221" s="735"/>
      <c r="E221" s="734"/>
    </row>
    <row r="222" spans="1:5" s="424" customFormat="1" ht="15.75">
      <c r="A222" s="431" t="s">
        <v>444</v>
      </c>
      <c r="B222" s="426" t="s">
        <v>445</v>
      </c>
      <c r="C222" s="736"/>
      <c r="D222" s="735"/>
      <c r="E222" s="734"/>
    </row>
    <row r="223" spans="1:5" s="424" customFormat="1" ht="15.75">
      <c r="A223" s="431" t="s">
        <v>446</v>
      </c>
      <c r="B223" s="426" t="s">
        <v>447</v>
      </c>
      <c r="C223" s="736"/>
      <c r="D223" s="735"/>
      <c r="E223" s="734"/>
    </row>
    <row r="224" spans="1:5" s="424" customFormat="1" ht="15.75">
      <c r="A224" s="431" t="s">
        <v>448</v>
      </c>
      <c r="B224" s="426" t="s">
        <v>449</v>
      </c>
      <c r="C224" s="736"/>
      <c r="D224" s="735"/>
      <c r="E224" s="734"/>
    </row>
    <row r="225" spans="1:5" s="424" customFormat="1" ht="15.75">
      <c r="A225" s="431" t="s">
        <v>450</v>
      </c>
      <c r="B225" s="426" t="s">
        <v>451</v>
      </c>
      <c r="C225" s="736"/>
      <c r="D225" s="735"/>
      <c r="E225" s="734"/>
    </row>
    <row r="226" spans="1:5" s="424" customFormat="1" ht="15.75">
      <c r="A226" s="425" t="s">
        <v>452</v>
      </c>
      <c r="B226" s="426" t="s">
        <v>453</v>
      </c>
      <c r="C226" s="743"/>
      <c r="D226" s="744"/>
      <c r="E226" s="745"/>
    </row>
    <row r="227" spans="1:5" s="424" customFormat="1" ht="15.75">
      <c r="A227" s="425" t="s">
        <v>454</v>
      </c>
      <c r="B227" s="426" t="s">
        <v>455</v>
      </c>
      <c r="C227" s="743"/>
      <c r="D227" s="744"/>
      <c r="E227" s="745"/>
    </row>
    <row r="228" spans="1:5" s="424" customFormat="1" ht="15.75">
      <c r="A228" s="425" t="s">
        <v>456</v>
      </c>
      <c r="B228" s="426" t="s">
        <v>457</v>
      </c>
      <c r="C228" s="743"/>
      <c r="D228" s="739">
        <f>SUM(D229:D230)</f>
        <v>0</v>
      </c>
      <c r="E228" s="745"/>
    </row>
    <row r="229" spans="1:5" s="424" customFormat="1" ht="15.75">
      <c r="A229" s="430" t="s">
        <v>458</v>
      </c>
      <c r="B229" s="426" t="s">
        <v>459</v>
      </c>
      <c r="C229" s="736"/>
      <c r="D229" s="735"/>
      <c r="E229" s="734"/>
    </row>
    <row r="230" spans="1:5" s="424" customFormat="1" ht="15.75">
      <c r="A230" s="430" t="s">
        <v>460</v>
      </c>
      <c r="B230" s="426" t="s">
        <v>461</v>
      </c>
      <c r="C230" s="736"/>
      <c r="D230" s="735"/>
      <c r="E230" s="734"/>
    </row>
    <row r="231" spans="1:5" s="424" customFormat="1" ht="33" customHeight="1" hidden="1">
      <c r="A231" s="430" t="s">
        <v>462</v>
      </c>
      <c r="B231" s="426" t="s">
        <v>463</v>
      </c>
      <c r="C231" s="732"/>
      <c r="D231" s="732"/>
      <c r="E231" s="741"/>
    </row>
    <row r="232" spans="1:5" s="424" customFormat="1" ht="15.75" hidden="1">
      <c r="A232" s="430" t="s">
        <v>464</v>
      </c>
      <c r="B232" s="426" t="s">
        <v>465</v>
      </c>
      <c r="C232" s="732"/>
      <c r="D232" s="732"/>
      <c r="E232" s="741"/>
    </row>
    <row r="233" spans="1:5" s="424" customFormat="1" ht="15.75">
      <c r="A233" s="429" t="s">
        <v>472</v>
      </c>
      <c r="B233" s="426" t="s">
        <v>473</v>
      </c>
      <c r="C233" s="736"/>
      <c r="D233" s="737">
        <f>SUM(D234:D238)</f>
        <v>0</v>
      </c>
      <c r="E233" s="734"/>
    </row>
    <row r="234" spans="1:5" s="424" customFormat="1" ht="15.75">
      <c r="A234" s="425" t="s">
        <v>474</v>
      </c>
      <c r="B234" s="426" t="s">
        <v>475</v>
      </c>
      <c r="C234" s="743"/>
      <c r="D234" s="744"/>
      <c r="E234" s="745"/>
    </row>
    <row r="235" spans="1:5" s="424" customFormat="1" ht="15.75">
      <c r="A235" s="425" t="s">
        <v>476</v>
      </c>
      <c r="B235" s="426" t="s">
        <v>477</v>
      </c>
      <c r="C235" s="743"/>
      <c r="D235" s="744"/>
      <c r="E235" s="745"/>
    </row>
    <row r="236" spans="1:5" s="424" customFormat="1" ht="15.75">
      <c r="A236" s="425" t="s">
        <v>478</v>
      </c>
      <c r="B236" s="426" t="s">
        <v>479</v>
      </c>
      <c r="C236" s="743"/>
      <c r="D236" s="744"/>
      <c r="E236" s="745"/>
    </row>
    <row r="237" spans="1:5" s="424" customFormat="1" ht="15.75">
      <c r="A237" s="425" t="s">
        <v>480</v>
      </c>
      <c r="B237" s="426" t="s">
        <v>481</v>
      </c>
      <c r="C237" s="743"/>
      <c r="D237" s="744"/>
      <c r="E237" s="745"/>
    </row>
    <row r="238" spans="1:5" s="424" customFormat="1" ht="15.75">
      <c r="A238" s="425" t="s">
        <v>482</v>
      </c>
      <c r="B238" s="426" t="s">
        <v>483</v>
      </c>
      <c r="C238" s="743"/>
      <c r="D238" s="744"/>
      <c r="E238" s="745"/>
    </row>
    <row r="239" spans="1:5" s="424" customFormat="1" ht="15.75">
      <c r="A239" s="429" t="s">
        <v>484</v>
      </c>
      <c r="B239" s="426" t="s">
        <v>485</v>
      </c>
      <c r="C239" s="736"/>
      <c r="D239" s="737">
        <f>D240+D256+D247</f>
        <v>262</v>
      </c>
      <c r="E239" s="734"/>
    </row>
    <row r="240" spans="1:5" s="424" customFormat="1" ht="15.75">
      <c r="A240" s="425" t="s">
        <v>486</v>
      </c>
      <c r="B240" s="426" t="s">
        <v>487</v>
      </c>
      <c r="C240" s="743"/>
      <c r="D240" s="739">
        <f>D241+D244+D245+D246</f>
        <v>262</v>
      </c>
      <c r="E240" s="745"/>
    </row>
    <row r="241" spans="1:5" s="424" customFormat="1" ht="15.75">
      <c r="A241" s="427" t="s">
        <v>488</v>
      </c>
      <c r="B241" s="426" t="s">
        <v>489</v>
      </c>
      <c r="C241" s="736"/>
      <c r="D241" s="732">
        <f>SUM(D242:D243)</f>
        <v>262</v>
      </c>
      <c r="E241" s="734"/>
    </row>
    <row r="242" spans="1:5" s="424" customFormat="1" ht="15.75">
      <c r="A242" s="430" t="s">
        <v>490</v>
      </c>
      <c r="B242" s="426" t="s">
        <v>491</v>
      </c>
      <c r="C242" s="736"/>
      <c r="D242" s="735">
        <v>262</v>
      </c>
      <c r="E242" s="734"/>
    </row>
    <row r="243" spans="1:5" s="424" customFormat="1" ht="15.75">
      <c r="A243" s="430" t="s">
        <v>492</v>
      </c>
      <c r="B243" s="426" t="s">
        <v>493</v>
      </c>
      <c r="C243" s="736"/>
      <c r="D243" s="735"/>
      <c r="E243" s="734"/>
    </row>
    <row r="244" spans="1:5" s="424" customFormat="1" ht="15.75">
      <c r="A244" s="427" t="s">
        <v>494</v>
      </c>
      <c r="B244" s="426" t="s">
        <v>495</v>
      </c>
      <c r="C244" s="736"/>
      <c r="D244" s="735"/>
      <c r="E244" s="734"/>
    </row>
    <row r="245" spans="1:5" s="424" customFormat="1" ht="15.75">
      <c r="A245" s="427" t="s">
        <v>496</v>
      </c>
      <c r="B245" s="426" t="s">
        <v>497</v>
      </c>
      <c r="C245" s="736"/>
      <c r="D245" s="735"/>
      <c r="E245" s="734"/>
    </row>
    <row r="246" spans="1:5" s="424" customFormat="1" ht="15.75">
      <c r="A246" s="427" t="s">
        <v>498</v>
      </c>
      <c r="B246" s="426" t="s">
        <v>499</v>
      </c>
      <c r="C246" s="736"/>
      <c r="D246" s="735"/>
      <c r="E246" s="734"/>
    </row>
    <row r="247" spans="1:5" s="424" customFormat="1" ht="15.75">
      <c r="A247" s="425" t="s">
        <v>500</v>
      </c>
      <c r="B247" s="426" t="s">
        <v>501</v>
      </c>
      <c r="C247" s="743"/>
      <c r="D247" s="739">
        <f>SUM(D248:D255)</f>
        <v>0</v>
      </c>
      <c r="E247" s="745"/>
    </row>
    <row r="248" spans="1:5" s="424" customFormat="1" ht="15.75">
      <c r="A248" s="427" t="s">
        <v>502</v>
      </c>
      <c r="B248" s="426" t="s">
        <v>503</v>
      </c>
      <c r="C248" s="736"/>
      <c r="D248" s="735">
        <v>0</v>
      </c>
      <c r="E248" s="734"/>
    </row>
    <row r="249" spans="1:5" s="424" customFormat="1" ht="15.75">
      <c r="A249" s="427" t="s">
        <v>504</v>
      </c>
      <c r="B249" s="426" t="s">
        <v>505</v>
      </c>
      <c r="C249" s="736"/>
      <c r="D249" s="735"/>
      <c r="E249" s="734"/>
    </row>
    <row r="250" spans="1:5" s="424" customFormat="1" ht="15.75">
      <c r="A250" s="427" t="s">
        <v>506</v>
      </c>
      <c r="B250" s="426" t="s">
        <v>507</v>
      </c>
      <c r="C250" s="736"/>
      <c r="D250" s="735"/>
      <c r="E250" s="734"/>
    </row>
    <row r="251" spans="1:5" s="424" customFormat="1" ht="15.75">
      <c r="A251" s="427" t="s">
        <v>812</v>
      </c>
      <c r="B251" s="426" t="s">
        <v>508</v>
      </c>
      <c r="C251" s="736"/>
      <c r="D251" s="735"/>
      <c r="E251" s="734"/>
    </row>
    <row r="252" spans="1:5" s="424" customFormat="1" ht="15.75">
      <c r="A252" s="427" t="s">
        <v>509</v>
      </c>
      <c r="B252" s="426" t="s">
        <v>510</v>
      </c>
      <c r="C252" s="736"/>
      <c r="D252" s="735"/>
      <c r="E252" s="734"/>
    </row>
    <row r="253" spans="1:5" s="424" customFormat="1" ht="15.75">
      <c r="A253" s="427" t="s">
        <v>511</v>
      </c>
      <c r="B253" s="426" t="s">
        <v>512</v>
      </c>
      <c r="C253" s="736"/>
      <c r="D253" s="735"/>
      <c r="E253" s="734"/>
    </row>
    <row r="254" spans="1:5" s="424" customFormat="1" ht="15.75">
      <c r="A254" s="427" t="s">
        <v>513</v>
      </c>
      <c r="B254" s="426" t="s">
        <v>514</v>
      </c>
      <c r="C254" s="736"/>
      <c r="D254" s="735"/>
      <c r="E254" s="734"/>
    </row>
    <row r="255" spans="1:5" s="424" customFormat="1" ht="15.75">
      <c r="A255" s="427" t="s">
        <v>515</v>
      </c>
      <c r="B255" s="426" t="s">
        <v>516</v>
      </c>
      <c r="C255" s="736"/>
      <c r="D255" s="735"/>
      <c r="E255" s="734"/>
    </row>
    <row r="256" spans="1:5" s="424" customFormat="1" ht="15.75">
      <c r="A256" s="425" t="s">
        <v>517</v>
      </c>
      <c r="B256" s="426" t="s">
        <v>518</v>
      </c>
      <c r="C256" s="743"/>
      <c r="D256" s="748">
        <f>SUM(D257:D264)</f>
        <v>0</v>
      </c>
      <c r="E256" s="745"/>
    </row>
    <row r="257" spans="1:5" s="424" customFormat="1" ht="15.75">
      <c r="A257" s="427" t="s">
        <v>519</v>
      </c>
      <c r="B257" s="426" t="s">
        <v>520</v>
      </c>
      <c r="C257" s="736"/>
      <c r="D257" s="735"/>
      <c r="E257" s="734"/>
    </row>
    <row r="258" spans="1:5" s="424" customFormat="1" ht="22.5">
      <c r="A258" s="427" t="s">
        <v>521</v>
      </c>
      <c r="B258" s="426" t="s">
        <v>522</v>
      </c>
      <c r="C258" s="736"/>
      <c r="D258" s="735"/>
      <c r="E258" s="734"/>
    </row>
    <row r="259" spans="1:5" s="424" customFormat="1" ht="15.75">
      <c r="A259" s="427" t="s">
        <v>523</v>
      </c>
      <c r="B259" s="426" t="s">
        <v>524</v>
      </c>
      <c r="C259" s="736"/>
      <c r="D259" s="735"/>
      <c r="E259" s="734"/>
    </row>
    <row r="260" spans="1:5" s="424" customFormat="1" ht="15.75">
      <c r="A260" s="427" t="s">
        <v>525</v>
      </c>
      <c r="B260" s="426" t="s">
        <v>526</v>
      </c>
      <c r="C260" s="736"/>
      <c r="D260" s="735"/>
      <c r="E260" s="734"/>
    </row>
    <row r="261" spans="1:5" s="424" customFormat="1" ht="15.75">
      <c r="A261" s="427" t="s">
        <v>527</v>
      </c>
      <c r="B261" s="426" t="s">
        <v>528</v>
      </c>
      <c r="C261" s="736"/>
      <c r="D261" s="735"/>
      <c r="E261" s="734"/>
    </row>
    <row r="262" spans="1:5" s="424" customFormat="1" ht="15.75">
      <c r="A262" s="427" t="s">
        <v>529</v>
      </c>
      <c r="B262" s="426" t="s">
        <v>530</v>
      </c>
      <c r="C262" s="736"/>
      <c r="D262" s="735"/>
      <c r="E262" s="734"/>
    </row>
    <row r="263" spans="1:5" s="424" customFormat="1" ht="22.5">
      <c r="A263" s="427" t="s">
        <v>531</v>
      </c>
      <c r="B263" s="426" t="s">
        <v>532</v>
      </c>
      <c r="C263" s="736"/>
      <c r="D263" s="735"/>
      <c r="E263" s="734"/>
    </row>
    <row r="264" spans="1:5" s="424" customFormat="1" ht="15.75">
      <c r="A264" s="427" t="s">
        <v>533</v>
      </c>
      <c r="B264" s="426" t="s">
        <v>534</v>
      </c>
      <c r="C264" s="736"/>
      <c r="D264" s="735"/>
      <c r="E264" s="734"/>
    </row>
    <row r="265" spans="1:5" s="424" customFormat="1" ht="15.75">
      <c r="A265" s="425" t="s">
        <v>535</v>
      </c>
      <c r="B265" s="426" t="s">
        <v>536</v>
      </c>
      <c r="C265" s="743"/>
      <c r="D265" s="744">
        <v>158</v>
      </c>
      <c r="E265" s="745"/>
    </row>
    <row r="266" spans="1:5" s="424" customFormat="1" ht="15.75">
      <c r="A266" s="429" t="s">
        <v>537</v>
      </c>
      <c r="B266" s="426" t="s">
        <v>538</v>
      </c>
      <c r="C266" s="749"/>
      <c r="D266" s="737">
        <f>D183+D206+D233+D239+D265</f>
        <v>1860</v>
      </c>
      <c r="E266" s="733"/>
    </row>
    <row r="267" spans="1:5" s="424" customFormat="1" ht="16.5" thickBot="1">
      <c r="A267" s="437" t="s">
        <v>539</v>
      </c>
      <c r="B267" s="438" t="s">
        <v>540</v>
      </c>
      <c r="C267" s="750"/>
      <c r="D267" s="751">
        <f>D182+D266</f>
        <v>369802</v>
      </c>
      <c r="E267" s="752"/>
    </row>
    <row r="268" spans="1:5" ht="15.75">
      <c r="A268" s="439"/>
      <c r="B268" s="440"/>
      <c r="C268" s="441"/>
      <c r="D268" s="441"/>
      <c r="E268" s="442"/>
    </row>
    <row r="269" spans="1:5" ht="15.75">
      <c r="A269" s="443"/>
      <c r="B269" s="440"/>
      <c r="C269" s="441"/>
      <c r="D269" s="441"/>
      <c r="E269" s="442"/>
    </row>
    <row r="270" spans="1:5" ht="15.75">
      <c r="A270" s="440"/>
      <c r="B270" s="440"/>
      <c r="C270" s="441"/>
      <c r="D270" s="441"/>
      <c r="E270" s="442"/>
    </row>
    <row r="271" spans="1:5" ht="15.75">
      <c r="A271" s="1293"/>
      <c r="B271" s="1293"/>
      <c r="C271" s="1293"/>
      <c r="D271" s="1293"/>
      <c r="E271" s="1293"/>
    </row>
    <row r="272" spans="1:5" ht="15.75">
      <c r="A272" s="1293"/>
      <c r="B272" s="1293"/>
      <c r="C272" s="1293"/>
      <c r="D272" s="1293"/>
      <c r="E272" s="1293"/>
    </row>
  </sheetData>
  <sheetProtection/>
  <mergeCells count="9">
    <mergeCell ref="A271:E271"/>
    <mergeCell ref="A272:E272"/>
    <mergeCell ref="C1:E1"/>
    <mergeCell ref="A2:A4"/>
    <mergeCell ref="B2:B4"/>
    <mergeCell ref="C2:C3"/>
    <mergeCell ref="D2:D3"/>
    <mergeCell ref="C4:E4"/>
    <mergeCell ref="E2:E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dőlt"Domaháza Önkormányzat&amp;C&amp;"Times New Roman,Félkövér"
VAGYONKIMUTATÁS
a könyvviteli mérlegben értékkel szereplő eszközökről
2010. &amp;R&amp;"Times New Roman,Félkövér dőlt"&amp;8 17/a. sz. tábla
Domaháza K. Önk.K. T 9/2011(IV.28)</oddHeader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E16" sqref="E16"/>
    </sheetView>
  </sheetViews>
  <sheetFormatPr defaultColWidth="9.00390625" defaultRowHeight="12.75"/>
  <cols>
    <col min="1" max="1" width="71.125" style="445" customWidth="1"/>
    <col min="2" max="2" width="6.125" style="454" customWidth="1"/>
    <col min="3" max="3" width="18.00390625" style="760" customWidth="1"/>
    <col min="4" max="16384" width="9.375" style="444" customWidth="1"/>
  </cols>
  <sheetData>
    <row r="1" spans="1:3" ht="15.75">
      <c r="A1" s="1307" t="s">
        <v>742</v>
      </c>
      <c r="B1" s="1307"/>
      <c r="C1" s="1307"/>
    </row>
    <row r="3" spans="2:3" ht="13.5" thickBot="1">
      <c r="B3" s="1308" t="s">
        <v>1264</v>
      </c>
      <c r="C3" s="1308"/>
    </row>
    <row r="4" spans="1:3" s="446" customFormat="1" ht="31.5" customHeight="1">
      <c r="A4" s="1312" t="s">
        <v>1236</v>
      </c>
      <c r="B4" s="1310" t="s">
        <v>1148</v>
      </c>
      <c r="C4" s="1314" t="s">
        <v>541</v>
      </c>
    </row>
    <row r="5" spans="1:3" s="446" customFormat="1" ht="12.75">
      <c r="A5" s="1313"/>
      <c r="B5" s="1311"/>
      <c r="C5" s="1315"/>
    </row>
    <row r="6" spans="1:3" s="447" customFormat="1" ht="13.5" thickBot="1">
      <c r="A6" s="156" t="s">
        <v>1158</v>
      </c>
      <c r="B6" s="157" t="s">
        <v>1159</v>
      </c>
      <c r="C6" s="753" t="s">
        <v>1160</v>
      </c>
    </row>
    <row r="7" spans="1:3" ht="15.75" customHeight="1">
      <c r="A7" s="158" t="s">
        <v>542</v>
      </c>
      <c r="B7" s="159" t="s">
        <v>1269</v>
      </c>
      <c r="C7" s="754">
        <v>32895</v>
      </c>
    </row>
    <row r="8" spans="1:3" ht="15.75" customHeight="1">
      <c r="A8" s="160" t="s">
        <v>543</v>
      </c>
      <c r="B8" s="161" t="s">
        <v>1271</v>
      </c>
      <c r="C8" s="755">
        <v>321959</v>
      </c>
    </row>
    <row r="9" spans="1:3" ht="15.75" customHeight="1">
      <c r="A9" s="160" t="s">
        <v>544</v>
      </c>
      <c r="B9" s="161" t="s">
        <v>1273</v>
      </c>
      <c r="C9" s="755"/>
    </row>
    <row r="10" spans="1:3" ht="15.75" customHeight="1">
      <c r="A10" s="448" t="s">
        <v>545</v>
      </c>
      <c r="B10" s="161" t="s">
        <v>1275</v>
      </c>
      <c r="C10" s="756">
        <f>SUM(C7:C9)</f>
        <v>354854</v>
      </c>
    </row>
    <row r="11" spans="1:3" ht="15.75" customHeight="1">
      <c r="A11" s="448" t="s">
        <v>546</v>
      </c>
      <c r="B11" s="161" t="s">
        <v>1277</v>
      </c>
      <c r="C11" s="756">
        <f>SUM(C12:C13)</f>
        <v>-3637</v>
      </c>
    </row>
    <row r="12" spans="1:3" ht="15.75" customHeight="1">
      <c r="A12" s="160" t="s">
        <v>547</v>
      </c>
      <c r="B12" s="161" t="s">
        <v>1279</v>
      </c>
      <c r="C12" s="755">
        <v>-3637</v>
      </c>
    </row>
    <row r="13" spans="1:3" ht="15.75" customHeight="1">
      <c r="A13" s="160" t="s">
        <v>548</v>
      </c>
      <c r="B13" s="161" t="s">
        <v>1281</v>
      </c>
      <c r="C13" s="755"/>
    </row>
    <row r="14" spans="1:3" ht="15.75" customHeight="1">
      <c r="A14" s="448" t="s">
        <v>549</v>
      </c>
      <c r="B14" s="161" t="s">
        <v>1283</v>
      </c>
      <c r="C14" s="756">
        <f>SUM(C15:C16)</f>
        <v>0</v>
      </c>
    </row>
    <row r="15" spans="1:3" s="449" customFormat="1" ht="15.75" customHeight="1">
      <c r="A15" s="160" t="s">
        <v>550</v>
      </c>
      <c r="B15" s="161" t="s">
        <v>1285</v>
      </c>
      <c r="C15" s="755"/>
    </row>
    <row r="16" spans="1:3" ht="15.75" customHeight="1">
      <c r="A16" s="160" t="s">
        <v>551</v>
      </c>
      <c r="B16" s="161" t="s">
        <v>664</v>
      </c>
      <c r="C16" s="755"/>
    </row>
    <row r="17" spans="1:3" ht="15.75" customHeight="1">
      <c r="A17" s="450" t="s">
        <v>552</v>
      </c>
      <c r="B17" s="161" t="s">
        <v>665</v>
      </c>
      <c r="C17" s="756">
        <f>C11+C14</f>
        <v>-3637</v>
      </c>
    </row>
    <row r="18" spans="1:3" ht="15.75" customHeight="1">
      <c r="A18" s="164" t="s">
        <v>553</v>
      </c>
      <c r="B18" s="161" t="s">
        <v>666</v>
      </c>
      <c r="C18" s="757">
        <f>SUM(C19:C22)</f>
        <v>6350</v>
      </c>
    </row>
    <row r="19" spans="1:3" ht="15.75" customHeight="1">
      <c r="A19" s="160" t="s">
        <v>554</v>
      </c>
      <c r="B19" s="161" t="s">
        <v>667</v>
      </c>
      <c r="C19" s="755"/>
    </row>
    <row r="20" spans="1:3" ht="15.75" customHeight="1">
      <c r="A20" s="160" t="s">
        <v>555</v>
      </c>
      <c r="B20" s="161" t="s">
        <v>668</v>
      </c>
      <c r="C20" s="755"/>
    </row>
    <row r="21" spans="1:3" ht="15.75" customHeight="1">
      <c r="A21" s="160" t="s">
        <v>556</v>
      </c>
      <c r="B21" s="161" t="s">
        <v>669</v>
      </c>
      <c r="C21" s="755">
        <v>6350</v>
      </c>
    </row>
    <row r="22" spans="1:3" ht="15.75" customHeight="1">
      <c r="A22" s="160" t="s">
        <v>557</v>
      </c>
      <c r="B22" s="161" t="s">
        <v>670</v>
      </c>
      <c r="C22" s="755"/>
    </row>
    <row r="23" spans="1:3" ht="15.75" customHeight="1">
      <c r="A23" s="164" t="s">
        <v>558</v>
      </c>
      <c r="B23" s="161" t="s">
        <v>671</v>
      </c>
      <c r="C23" s="757">
        <f>C24+C25+C26+C27</f>
        <v>12235</v>
      </c>
    </row>
    <row r="24" spans="1:3" ht="15.75" customHeight="1">
      <c r="A24" s="160" t="s">
        <v>559</v>
      </c>
      <c r="B24" s="161" t="s">
        <v>672</v>
      </c>
      <c r="C24" s="755"/>
    </row>
    <row r="25" spans="1:3" ht="15.75" customHeight="1">
      <c r="A25" s="160" t="s">
        <v>560</v>
      </c>
      <c r="B25" s="161" t="s">
        <v>673</v>
      </c>
      <c r="C25" s="755">
        <v>9775</v>
      </c>
    </row>
    <row r="26" spans="1:3" ht="15.75" customHeight="1">
      <c r="A26" s="160" t="s">
        <v>561</v>
      </c>
      <c r="B26" s="161" t="s">
        <v>674</v>
      </c>
      <c r="C26" s="755">
        <v>859</v>
      </c>
    </row>
    <row r="27" spans="1:3" ht="15.75" customHeight="1">
      <c r="A27" s="160" t="s">
        <v>562</v>
      </c>
      <c r="B27" s="161" t="s">
        <v>675</v>
      </c>
      <c r="C27" s="755">
        <v>1601</v>
      </c>
    </row>
    <row r="28" spans="1:3" ht="15.75" customHeight="1">
      <c r="A28" s="162" t="s">
        <v>563</v>
      </c>
      <c r="B28" s="161" t="s">
        <v>676</v>
      </c>
      <c r="C28" s="755">
        <v>140</v>
      </c>
    </row>
    <row r="29" spans="1:3" ht="15.75" customHeight="1">
      <c r="A29" s="163" t="s">
        <v>564</v>
      </c>
      <c r="B29" s="161" t="s">
        <v>677</v>
      </c>
      <c r="C29" s="755"/>
    </row>
    <row r="30" spans="1:3" ht="15.75" customHeight="1">
      <c r="A30" s="163" t="s">
        <v>565</v>
      </c>
      <c r="B30" s="161" t="s">
        <v>678</v>
      </c>
      <c r="C30" s="755"/>
    </row>
    <row r="31" spans="1:3" ht="15.75" customHeight="1">
      <c r="A31" s="163" t="s">
        <v>566</v>
      </c>
      <c r="B31" s="161" t="s">
        <v>679</v>
      </c>
      <c r="C31" s="755">
        <v>1332</v>
      </c>
    </row>
    <row r="32" spans="1:3" ht="15.75" customHeight="1">
      <c r="A32" s="164" t="s">
        <v>567</v>
      </c>
      <c r="B32" s="161" t="s">
        <v>680</v>
      </c>
      <c r="C32" s="758">
        <v>0</v>
      </c>
    </row>
    <row r="33" spans="1:3" ht="15.75" customHeight="1">
      <c r="A33" s="450" t="s">
        <v>568</v>
      </c>
      <c r="B33" s="161" t="s">
        <v>681</v>
      </c>
      <c r="C33" s="756">
        <f>C18+C23+C32</f>
        <v>18585</v>
      </c>
    </row>
    <row r="34" spans="1:3" ht="15.75" customHeight="1" thickBot="1">
      <c r="A34" s="451" t="s">
        <v>471</v>
      </c>
      <c r="B34" s="452" t="s">
        <v>682</v>
      </c>
      <c r="C34" s="759">
        <f>C10+C17+C33</f>
        <v>369802</v>
      </c>
    </row>
    <row r="35" spans="1:5" ht="15.75">
      <c r="A35" s="439"/>
      <c r="B35" s="440"/>
      <c r="C35" s="441"/>
      <c r="D35" s="441"/>
      <c r="E35" s="441"/>
    </row>
    <row r="36" spans="1:5" ht="15.75">
      <c r="A36" s="439"/>
      <c r="B36" s="440"/>
      <c r="C36" s="441"/>
      <c r="D36" s="441"/>
      <c r="E36" s="441"/>
    </row>
    <row r="37" spans="1:5" ht="15.75">
      <c r="A37" s="440"/>
      <c r="B37" s="440"/>
      <c r="C37" s="441"/>
      <c r="D37" s="441"/>
      <c r="E37" s="441"/>
    </row>
    <row r="38" spans="1:5" ht="15.75">
      <c r="A38" s="1309"/>
      <c r="B38" s="1309"/>
      <c r="C38" s="1309"/>
      <c r="D38" s="453"/>
      <c r="E38" s="453"/>
    </row>
    <row r="39" spans="1:5" ht="15.75">
      <c r="A39" s="1309"/>
      <c r="B39" s="1309"/>
      <c r="C39" s="1309"/>
      <c r="D39" s="453"/>
      <c r="E39" s="453"/>
    </row>
  </sheetData>
  <sheetProtection/>
  <mergeCells count="7">
    <mergeCell ref="A1:C1"/>
    <mergeCell ref="B3:C3"/>
    <mergeCell ref="A38:C38"/>
    <mergeCell ref="A39:C39"/>
    <mergeCell ref="B4:B5"/>
    <mergeCell ref="A4:A5"/>
    <mergeCell ref="C4:C5"/>
  </mergeCells>
  <printOptions horizontalCentered="1"/>
  <pageMargins left="0.7874015748031497" right="0.7874015748031497" top="1.5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dőlt"Domaháza Önkormányzat&amp;C&amp;"Times New Roman CE,Félkövér"
VAGYONKIMUTATÁS
a könyvviteli mérlegben értékkel szereplő forrásokról&amp;R&amp;"Times New Roman CE,Félkövér dőlt"&amp;8 17/b. sz. tábla
Domaháza K. Önk.K T 9/2011(IV.28)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F7" sqref="F7"/>
    </sheetView>
  </sheetViews>
  <sheetFormatPr defaultColWidth="9.00390625" defaultRowHeight="12.75"/>
  <cols>
    <col min="1" max="1" width="49.625" style="418" customWidth="1"/>
    <col min="2" max="2" width="6.875" style="418" customWidth="1"/>
    <col min="3" max="3" width="17.125" style="418" customWidth="1"/>
    <col min="4" max="4" width="19.125" style="418" customWidth="1"/>
    <col min="5" max="16384" width="12.00390625" style="418" customWidth="1"/>
  </cols>
  <sheetData>
    <row r="1" ht="16.5" thickBot="1"/>
    <row r="2" spans="1:4" ht="43.5" customHeight="1" thickBot="1">
      <c r="A2" s="455" t="s">
        <v>734</v>
      </c>
      <c r="B2" s="165" t="s">
        <v>1148</v>
      </c>
      <c r="C2" s="456" t="s">
        <v>569</v>
      </c>
      <c r="D2" s="457" t="s">
        <v>570</v>
      </c>
    </row>
    <row r="3" spans="1:4" ht="15.75" customHeight="1">
      <c r="A3" s="458" t="s">
        <v>571</v>
      </c>
      <c r="B3" s="459" t="s">
        <v>654</v>
      </c>
      <c r="C3" s="1041" t="s">
        <v>719</v>
      </c>
      <c r="D3" s="460"/>
    </row>
    <row r="4" spans="1:4" ht="15.75" customHeight="1">
      <c r="A4" s="461" t="s">
        <v>572</v>
      </c>
      <c r="B4" s="462" t="s">
        <v>655</v>
      </c>
      <c r="C4" s="463"/>
      <c r="D4" s="464"/>
    </row>
    <row r="5" spans="1:4" ht="15.75" customHeight="1">
      <c r="A5" s="461" t="s">
        <v>573</v>
      </c>
      <c r="B5" s="462" t="s">
        <v>657</v>
      </c>
      <c r="C5" s="463"/>
      <c r="D5" s="464"/>
    </row>
    <row r="6" spans="1:4" ht="15.75" customHeight="1">
      <c r="A6" s="461" t="s">
        <v>574</v>
      </c>
      <c r="B6" s="462" t="s">
        <v>658</v>
      </c>
      <c r="C6" s="463"/>
      <c r="D6" s="464"/>
    </row>
    <row r="7" spans="1:4" ht="15.75" customHeight="1">
      <c r="A7" s="461" t="s">
        <v>575</v>
      </c>
      <c r="B7" s="462" t="s">
        <v>659</v>
      </c>
      <c r="C7" s="463"/>
      <c r="D7" s="464"/>
    </row>
    <row r="8" spans="1:4" ht="15.75" customHeight="1">
      <c r="A8" s="461" t="s">
        <v>576</v>
      </c>
      <c r="B8" s="462" t="s">
        <v>660</v>
      </c>
      <c r="C8" s="463"/>
      <c r="D8" s="464"/>
    </row>
    <row r="9" spans="1:4" ht="15.75" customHeight="1">
      <c r="A9" s="461" t="s">
        <v>577</v>
      </c>
      <c r="B9" s="462" t="s">
        <v>661</v>
      </c>
      <c r="C9" s="463"/>
      <c r="D9" s="464"/>
    </row>
    <row r="10" spans="1:4" ht="15.75" customHeight="1">
      <c r="A10" s="461" t="s">
        <v>578</v>
      </c>
      <c r="B10" s="462" t="s">
        <v>662</v>
      </c>
      <c r="C10" s="463"/>
      <c r="D10" s="464"/>
    </row>
    <row r="11" spans="1:4" ht="15.75" customHeight="1">
      <c r="A11" s="465"/>
      <c r="B11" s="462" t="s">
        <v>663</v>
      </c>
      <c r="C11" s="463"/>
      <c r="D11" s="464"/>
    </row>
    <row r="12" spans="1:4" ht="15.75" customHeight="1">
      <c r="A12" s="465"/>
      <c r="B12" s="462" t="s">
        <v>664</v>
      </c>
      <c r="C12" s="463"/>
      <c r="D12" s="464"/>
    </row>
    <row r="13" spans="1:4" ht="15.75" customHeight="1">
      <c r="A13" s="465"/>
      <c r="B13" s="462" t="s">
        <v>665</v>
      </c>
      <c r="C13" s="463"/>
      <c r="D13" s="464"/>
    </row>
    <row r="14" spans="1:4" ht="15.75" customHeight="1">
      <c r="A14" s="465"/>
      <c r="B14" s="462" t="s">
        <v>666</v>
      </c>
      <c r="C14" s="463"/>
      <c r="D14" s="464"/>
    </row>
    <row r="15" spans="1:4" ht="15.75" customHeight="1">
      <c r="A15" s="465"/>
      <c r="B15" s="462" t="s">
        <v>667</v>
      </c>
      <c r="C15" s="463"/>
      <c r="D15" s="464"/>
    </row>
    <row r="16" spans="1:4" ht="15.75" customHeight="1">
      <c r="A16" s="465"/>
      <c r="B16" s="462" t="s">
        <v>668</v>
      </c>
      <c r="C16" s="463"/>
      <c r="D16" s="464"/>
    </row>
    <row r="17" spans="1:4" ht="15.75" customHeight="1">
      <c r="A17" s="465"/>
      <c r="B17" s="462" t="s">
        <v>669</v>
      </c>
      <c r="C17" s="463"/>
      <c r="D17" s="464"/>
    </row>
    <row r="18" spans="1:4" ht="15.75" customHeight="1">
      <c r="A18" s="465"/>
      <c r="B18" s="462" t="s">
        <v>670</v>
      </c>
      <c r="C18" s="463"/>
      <c r="D18" s="464"/>
    </row>
    <row r="19" spans="1:4" ht="15.75" customHeight="1">
      <c r="A19" s="465"/>
      <c r="B19" s="462" t="s">
        <v>671</v>
      </c>
      <c r="C19" s="463"/>
      <c r="D19" s="464"/>
    </row>
    <row r="20" spans="1:4" ht="15.75" customHeight="1">
      <c r="A20" s="465"/>
      <c r="B20" s="462" t="s">
        <v>672</v>
      </c>
      <c r="C20" s="463"/>
      <c r="D20" s="464"/>
    </row>
    <row r="21" spans="1:4" ht="15.75" customHeight="1">
      <c r="A21" s="465"/>
      <c r="B21" s="462" t="s">
        <v>673</v>
      </c>
      <c r="C21" s="463"/>
      <c r="D21" s="464"/>
    </row>
    <row r="22" spans="1:4" ht="15.75" customHeight="1">
      <c r="A22" s="465"/>
      <c r="B22" s="462" t="s">
        <v>674</v>
      </c>
      <c r="C22" s="463"/>
      <c r="D22" s="464"/>
    </row>
    <row r="23" spans="1:4" ht="15.75" customHeight="1">
      <c r="A23" s="465"/>
      <c r="B23" s="462" t="s">
        <v>675</v>
      </c>
      <c r="C23" s="463"/>
      <c r="D23" s="464"/>
    </row>
    <row r="24" spans="1:4" ht="15.75" customHeight="1">
      <c r="A24" s="465"/>
      <c r="B24" s="462" t="s">
        <v>676</v>
      </c>
      <c r="C24" s="463"/>
      <c r="D24" s="464"/>
    </row>
    <row r="25" spans="1:4" ht="15.75" customHeight="1">
      <c r="A25" s="465"/>
      <c r="B25" s="462" t="s">
        <v>677</v>
      </c>
      <c r="C25" s="463"/>
      <c r="D25" s="464"/>
    </row>
    <row r="26" spans="1:4" ht="15.75" customHeight="1">
      <c r="A26" s="465"/>
      <c r="B26" s="462" t="s">
        <v>678</v>
      </c>
      <c r="C26" s="463"/>
      <c r="D26" s="464"/>
    </row>
    <row r="27" spans="1:4" ht="15.75" customHeight="1">
      <c r="A27" s="465"/>
      <c r="B27" s="462" t="s">
        <v>679</v>
      </c>
      <c r="C27" s="463"/>
      <c r="D27" s="464"/>
    </row>
    <row r="28" spans="1:4" ht="15.75" customHeight="1">
      <c r="A28" s="465"/>
      <c r="B28" s="462" t="s">
        <v>680</v>
      </c>
      <c r="C28" s="463"/>
      <c r="D28" s="464"/>
    </row>
    <row r="29" spans="1:4" ht="15.75" customHeight="1">
      <c r="A29" s="465"/>
      <c r="B29" s="462" t="s">
        <v>681</v>
      </c>
      <c r="C29" s="463"/>
      <c r="D29" s="464"/>
    </row>
    <row r="30" spans="1:4" ht="15.75" customHeight="1">
      <c r="A30" s="465"/>
      <c r="B30" s="462" t="s">
        <v>682</v>
      </c>
      <c r="C30" s="463"/>
      <c r="D30" s="464"/>
    </row>
    <row r="31" spans="1:4" ht="15.75" customHeight="1">
      <c r="A31" s="465"/>
      <c r="B31" s="462" t="s">
        <v>683</v>
      </c>
      <c r="C31" s="463"/>
      <c r="D31" s="464"/>
    </row>
    <row r="32" spans="1:4" ht="15.75" customHeight="1">
      <c r="A32" s="465"/>
      <c r="B32" s="462" t="s">
        <v>1308</v>
      </c>
      <c r="C32" s="463"/>
      <c r="D32" s="464"/>
    </row>
    <row r="33" spans="1:4" ht="15.75" customHeight="1">
      <c r="A33" s="465"/>
      <c r="B33" s="462" t="s">
        <v>1310</v>
      </c>
      <c r="C33" s="463"/>
      <c r="D33" s="464"/>
    </row>
    <row r="34" spans="1:4" ht="15.75" customHeight="1">
      <c r="A34" s="465"/>
      <c r="B34" s="462" t="s">
        <v>1312</v>
      </c>
      <c r="C34" s="463"/>
      <c r="D34" s="464"/>
    </row>
    <row r="35" spans="1:4" ht="15.75" customHeight="1" thickBot="1">
      <c r="A35" s="466"/>
      <c r="B35" s="467" t="s">
        <v>1314</v>
      </c>
      <c r="C35" s="468"/>
      <c r="D35" s="469"/>
    </row>
    <row r="36" spans="1:6" ht="15.75" customHeight="1" thickBot="1">
      <c r="A36" s="1317" t="s">
        <v>692</v>
      </c>
      <c r="B36" s="1318"/>
      <c r="C36" s="470"/>
      <c r="D36" s="471">
        <f>IF((SUM(D3:D35)=0),"",SUM(D3:D35))</f>
      </c>
      <c r="F36" s="472"/>
    </row>
    <row r="38" spans="1:4" ht="15.75">
      <c r="A38" s="439"/>
      <c r="B38" s="440"/>
      <c r="C38" s="1316"/>
      <c r="D38" s="1316"/>
    </row>
    <row r="39" spans="1:4" ht="15.75">
      <c r="A39" s="439"/>
      <c r="B39" s="440"/>
      <c r="C39" s="442"/>
      <c r="D39" s="442"/>
    </row>
    <row r="40" spans="1:4" ht="15.75">
      <c r="A40" s="440"/>
      <c r="B40" s="440"/>
      <c r="C40" s="1316"/>
      <c r="D40" s="1316"/>
    </row>
    <row r="41" spans="1:2" ht="15.75">
      <c r="A41" s="453"/>
      <c r="B41" s="453"/>
    </row>
    <row r="42" spans="1:3" ht="15.75">
      <c r="A42" s="453"/>
      <c r="B42" s="453"/>
      <c r="C42" s="453"/>
    </row>
  </sheetData>
  <sheetProtection/>
  <mergeCells count="3">
    <mergeCell ref="C38:D38"/>
    <mergeCell ref="C40:D40"/>
    <mergeCell ref="A36:B36"/>
  </mergeCells>
  <printOptions horizontalCentered="1"/>
  <pageMargins left="0.7874015748031497" right="0.7874015748031497" top="1.6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dőlt"Domaháza Önkormányzat&amp;C&amp;"Times New Roman,Félkövér"
VAGYONKIMUTATÁS
az érték nélkül nyilvántartott  eszközökről
2010. &amp;R&amp;"Times New Roman,Félkövér dőlt"&amp;8 17/c. sz. tábla
Domaháza K.Önk.KT 9/2011(IV.28)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E10" sqref="E10"/>
    </sheetView>
  </sheetViews>
  <sheetFormatPr defaultColWidth="9.00390625" defaultRowHeight="12.75"/>
  <cols>
    <col min="1" max="1" width="51.50390625" style="418" customWidth="1"/>
    <col min="2" max="2" width="6.875" style="418" customWidth="1"/>
    <col min="3" max="3" width="17.125" style="418" customWidth="1"/>
    <col min="4" max="4" width="19.125" style="418" customWidth="1"/>
    <col min="5" max="16384" width="12.00390625" style="418" customWidth="1"/>
  </cols>
  <sheetData>
    <row r="1" ht="16.5" thickBot="1"/>
    <row r="2" spans="1:4" ht="43.5" customHeight="1" thickBot="1">
      <c r="A2" s="473" t="s">
        <v>579</v>
      </c>
      <c r="B2" s="165" t="s">
        <v>1148</v>
      </c>
      <c r="C2" s="474" t="s">
        <v>569</v>
      </c>
      <c r="D2" s="475" t="s">
        <v>570</v>
      </c>
    </row>
    <row r="3" spans="1:4" ht="15.75" customHeight="1">
      <c r="A3" s="476" t="s">
        <v>580</v>
      </c>
      <c r="B3" s="459" t="s">
        <v>654</v>
      </c>
      <c r="C3" s="1041" t="s">
        <v>719</v>
      </c>
      <c r="D3" s="460"/>
    </row>
    <row r="4" spans="1:4" ht="15.75" customHeight="1">
      <c r="A4" s="477" t="s">
        <v>581</v>
      </c>
      <c r="B4" s="462" t="s">
        <v>655</v>
      </c>
      <c r="C4" s="463"/>
      <c r="D4" s="464"/>
    </row>
    <row r="5" spans="1:4" ht="15.75" customHeight="1">
      <c r="A5" s="477" t="s">
        <v>582</v>
      </c>
      <c r="B5" s="462" t="s">
        <v>657</v>
      </c>
      <c r="C5" s="463"/>
      <c r="D5" s="464"/>
    </row>
    <row r="6" spans="1:4" ht="15.75" customHeight="1">
      <c r="A6" s="477" t="s">
        <v>583</v>
      </c>
      <c r="B6" s="462" t="s">
        <v>658</v>
      </c>
      <c r="C6" s="463"/>
      <c r="D6" s="464"/>
    </row>
    <row r="7" spans="1:4" ht="15.75" customHeight="1">
      <c r="A7" s="477"/>
      <c r="B7" s="462" t="s">
        <v>659</v>
      </c>
      <c r="C7" s="463"/>
      <c r="D7" s="464"/>
    </row>
    <row r="8" spans="1:4" ht="15.75" customHeight="1">
      <c r="A8" s="477"/>
      <c r="B8" s="462" t="s">
        <v>660</v>
      </c>
      <c r="C8" s="463"/>
      <c r="D8" s="464"/>
    </row>
    <row r="9" spans="1:4" ht="15.75" customHeight="1">
      <c r="A9" s="477"/>
      <c r="B9" s="462" t="s">
        <v>661</v>
      </c>
      <c r="C9" s="463"/>
      <c r="D9" s="464"/>
    </row>
    <row r="10" spans="1:4" ht="15.75" customHeight="1">
      <c r="A10" s="477"/>
      <c r="B10" s="462" t="s">
        <v>662</v>
      </c>
      <c r="C10" s="463"/>
      <c r="D10" s="464"/>
    </row>
    <row r="11" spans="1:4" ht="15.75" customHeight="1">
      <c r="A11" s="477"/>
      <c r="B11" s="462" t="s">
        <v>663</v>
      </c>
      <c r="C11" s="463"/>
      <c r="D11" s="464"/>
    </row>
    <row r="12" spans="1:4" ht="15.75" customHeight="1">
      <c r="A12" s="477"/>
      <c r="B12" s="462" t="s">
        <v>664</v>
      </c>
      <c r="C12" s="463"/>
      <c r="D12" s="464"/>
    </row>
    <row r="13" spans="1:4" ht="15.75" customHeight="1">
      <c r="A13" s="477"/>
      <c r="B13" s="462" t="s">
        <v>665</v>
      </c>
      <c r="C13" s="463"/>
      <c r="D13" s="464"/>
    </row>
    <row r="14" spans="1:4" ht="15.75" customHeight="1">
      <c r="A14" s="477"/>
      <c r="B14" s="462" t="s">
        <v>666</v>
      </c>
      <c r="C14" s="463"/>
      <c r="D14" s="464"/>
    </row>
    <row r="15" spans="1:4" ht="15.75" customHeight="1">
      <c r="A15" s="477"/>
      <c r="B15" s="462" t="s">
        <v>667</v>
      </c>
      <c r="C15" s="463"/>
      <c r="D15" s="464"/>
    </row>
    <row r="16" spans="1:4" ht="15.75" customHeight="1">
      <c r="A16" s="477"/>
      <c r="B16" s="462" t="s">
        <v>668</v>
      </c>
      <c r="C16" s="463"/>
      <c r="D16" s="464"/>
    </row>
    <row r="17" spans="1:4" ht="15.75" customHeight="1">
      <c r="A17" s="477"/>
      <c r="B17" s="462" t="s">
        <v>669</v>
      </c>
      <c r="C17" s="463"/>
      <c r="D17" s="464"/>
    </row>
    <row r="18" spans="1:4" ht="15.75" customHeight="1">
      <c r="A18" s="477"/>
      <c r="B18" s="462" t="s">
        <v>670</v>
      </c>
      <c r="C18" s="463"/>
      <c r="D18" s="464"/>
    </row>
    <row r="19" spans="1:4" ht="15.75" customHeight="1">
      <c r="A19" s="477"/>
      <c r="B19" s="462" t="s">
        <v>671</v>
      </c>
      <c r="C19" s="463"/>
      <c r="D19" s="464"/>
    </row>
    <row r="20" spans="1:4" ht="15.75" customHeight="1">
      <c r="A20" s="477"/>
      <c r="B20" s="462" t="s">
        <v>672</v>
      </c>
      <c r="C20" s="463"/>
      <c r="D20" s="464"/>
    </row>
    <row r="21" spans="1:4" ht="15.75" customHeight="1">
      <c r="A21" s="477"/>
      <c r="B21" s="462" t="s">
        <v>673</v>
      </c>
      <c r="C21" s="463"/>
      <c r="D21" s="464"/>
    </row>
    <row r="22" spans="1:4" ht="15.75" customHeight="1">
      <c r="A22" s="477"/>
      <c r="B22" s="462" t="s">
        <v>674</v>
      </c>
      <c r="C22" s="463"/>
      <c r="D22" s="464"/>
    </row>
    <row r="23" spans="1:4" ht="15.75" customHeight="1">
      <c r="A23" s="477"/>
      <c r="B23" s="462" t="s">
        <v>675</v>
      </c>
      <c r="C23" s="463"/>
      <c r="D23" s="464"/>
    </row>
    <row r="24" spans="1:4" ht="15.75" customHeight="1">
      <c r="A24" s="477"/>
      <c r="B24" s="462" t="s">
        <v>676</v>
      </c>
      <c r="C24" s="463"/>
      <c r="D24" s="464"/>
    </row>
    <row r="25" spans="1:4" ht="15.75" customHeight="1">
      <c r="A25" s="477"/>
      <c r="B25" s="462" t="s">
        <v>677</v>
      </c>
      <c r="C25" s="463"/>
      <c r="D25" s="464"/>
    </row>
    <row r="26" spans="1:4" ht="15.75" customHeight="1">
      <c r="A26" s="477"/>
      <c r="B26" s="462" t="s">
        <v>678</v>
      </c>
      <c r="C26" s="463"/>
      <c r="D26" s="464"/>
    </row>
    <row r="27" spans="1:4" ht="15.75" customHeight="1">
      <c r="A27" s="477"/>
      <c r="B27" s="462" t="s">
        <v>679</v>
      </c>
      <c r="C27" s="463"/>
      <c r="D27" s="464"/>
    </row>
    <row r="28" spans="1:4" ht="15.75" customHeight="1">
      <c r="A28" s="477"/>
      <c r="B28" s="462" t="s">
        <v>680</v>
      </c>
      <c r="C28" s="463"/>
      <c r="D28" s="464"/>
    </row>
    <row r="29" spans="1:4" ht="15.75" customHeight="1">
      <c r="A29" s="477"/>
      <c r="B29" s="462" t="s">
        <v>681</v>
      </c>
      <c r="C29" s="463"/>
      <c r="D29" s="464"/>
    </row>
    <row r="30" spans="1:4" ht="15.75" customHeight="1">
      <c r="A30" s="477"/>
      <c r="B30" s="462" t="s">
        <v>682</v>
      </c>
      <c r="C30" s="463"/>
      <c r="D30" s="464"/>
    </row>
    <row r="31" spans="1:4" ht="15.75" customHeight="1">
      <c r="A31" s="477"/>
      <c r="B31" s="462" t="s">
        <v>683</v>
      </c>
      <c r="C31" s="463"/>
      <c r="D31" s="464"/>
    </row>
    <row r="32" spans="1:4" ht="15.75" customHeight="1">
      <c r="A32" s="477"/>
      <c r="B32" s="462" t="s">
        <v>1308</v>
      </c>
      <c r="C32" s="463"/>
      <c r="D32" s="464"/>
    </row>
    <row r="33" spans="1:4" ht="15.75" customHeight="1">
      <c r="A33" s="477"/>
      <c r="B33" s="462" t="s">
        <v>1310</v>
      </c>
      <c r="C33" s="463"/>
      <c r="D33" s="464"/>
    </row>
    <row r="34" spans="1:4" ht="15.75" customHeight="1">
      <c r="A34" s="477"/>
      <c r="B34" s="462" t="s">
        <v>1312</v>
      </c>
      <c r="C34" s="463"/>
      <c r="D34" s="464"/>
    </row>
    <row r="35" spans="1:4" ht="15.75" customHeight="1" thickBot="1">
      <c r="A35" s="478"/>
      <c r="B35" s="479" t="s">
        <v>1314</v>
      </c>
      <c r="C35" s="480"/>
      <c r="D35" s="481"/>
    </row>
    <row r="36" spans="1:6" ht="15.75" customHeight="1" thickBot="1">
      <c r="A36" s="1319" t="s">
        <v>692</v>
      </c>
      <c r="B36" s="1320"/>
      <c r="C36" s="470"/>
      <c r="D36" s="471">
        <f>IF((SUM(D3:D35)=0),"",SUM(D3:D35))</f>
      </c>
      <c r="F36" s="482"/>
    </row>
  </sheetData>
  <sheetProtection/>
  <mergeCells count="1">
    <mergeCell ref="A36:B36"/>
  </mergeCells>
  <printOptions horizontalCentered="1"/>
  <pageMargins left="0.7874015748031497" right="0.7874015748031497" top="1.69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dőlt"Domaháza Önkormányzat&amp;C&amp;"Times New Roman,Félkövér"
VAGYONKIMUTATÁS
a mérlegben nem szereplő kötelezettségekről
2010.&amp;R&amp;"Times New Roman,Félkövér dőlt"&amp;8 17/d. sz. tábla
Domaháza K.Önk.KT 9/2011(IV.28)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F10" sqref="F10"/>
    </sheetView>
  </sheetViews>
  <sheetFormatPr defaultColWidth="9.00390625" defaultRowHeight="12.75"/>
  <cols>
    <col min="1" max="1" width="7.625" style="333" customWidth="1"/>
    <col min="2" max="2" width="60.875" style="333" customWidth="1"/>
    <col min="3" max="3" width="25.625" style="665" customWidth="1"/>
    <col min="4" max="16384" width="9.375" style="333" customWidth="1"/>
  </cols>
  <sheetData>
    <row r="1" ht="15">
      <c r="C1" s="658" t="s">
        <v>414</v>
      </c>
    </row>
    <row r="2" spans="1:3" ht="14.25">
      <c r="A2" s="524"/>
      <c r="B2" s="524"/>
      <c r="C2" s="524"/>
    </row>
    <row r="3" spans="1:3" ht="33.75" customHeight="1">
      <c r="A3" s="1321" t="s">
        <v>415</v>
      </c>
      <c r="B3" s="1321"/>
      <c r="C3" s="1321"/>
    </row>
    <row r="4" ht="13.5" thickBot="1">
      <c r="C4" s="659"/>
    </row>
    <row r="5" spans="1:3" s="527" customFormat="1" ht="43.5" customHeight="1" thickBot="1">
      <c r="A5" s="525" t="s">
        <v>652</v>
      </c>
      <c r="B5" s="526" t="s">
        <v>734</v>
      </c>
      <c r="C5" s="660" t="s">
        <v>416</v>
      </c>
    </row>
    <row r="6" spans="1:3" ht="28.5" customHeight="1">
      <c r="A6" s="528" t="s">
        <v>654</v>
      </c>
      <c r="B6" s="529" t="s">
        <v>1291</v>
      </c>
      <c r="C6" s="661">
        <f>C7+C8</f>
        <v>2518</v>
      </c>
    </row>
    <row r="7" spans="1:3" ht="18" customHeight="1">
      <c r="A7" s="528" t="s">
        <v>655</v>
      </c>
      <c r="B7" s="530" t="s">
        <v>419</v>
      </c>
      <c r="C7" s="662">
        <v>2283</v>
      </c>
    </row>
    <row r="8" spans="1:3" ht="18" customHeight="1">
      <c r="A8" s="528" t="s">
        <v>657</v>
      </c>
      <c r="B8" s="530" t="s">
        <v>420</v>
      </c>
      <c r="C8" s="662">
        <v>235</v>
      </c>
    </row>
    <row r="9" spans="1:3" ht="18" customHeight="1">
      <c r="A9" s="528" t="s">
        <v>658</v>
      </c>
      <c r="B9" s="531" t="s">
        <v>417</v>
      </c>
      <c r="C9" s="662">
        <v>230366</v>
      </c>
    </row>
    <row r="10" spans="1:3" ht="18" customHeight="1" thickBot="1">
      <c r="A10" s="532" t="s">
        <v>659</v>
      </c>
      <c r="B10" s="533" t="s">
        <v>418</v>
      </c>
      <c r="C10" s="663">
        <v>232622</v>
      </c>
    </row>
    <row r="11" spans="1:3" ht="25.5" customHeight="1">
      <c r="A11" s="534" t="s">
        <v>660</v>
      </c>
      <c r="B11" s="535" t="s">
        <v>1292</v>
      </c>
      <c r="C11" s="661">
        <f>C6+C9-C10</f>
        <v>262</v>
      </c>
    </row>
    <row r="12" spans="1:3" ht="18" customHeight="1">
      <c r="A12" s="528" t="s">
        <v>661</v>
      </c>
      <c r="B12" s="530" t="s">
        <v>419</v>
      </c>
      <c r="C12" s="662">
        <v>0</v>
      </c>
    </row>
    <row r="13" spans="1:3" ht="18" customHeight="1" thickBot="1">
      <c r="A13" s="536" t="s">
        <v>662</v>
      </c>
      <c r="B13" s="537" t="s">
        <v>420</v>
      </c>
      <c r="C13" s="664">
        <v>262</v>
      </c>
    </row>
  </sheetData>
  <sheetProtection/>
  <mergeCells count="1">
    <mergeCell ref="A3:C3"/>
  </mergeCells>
  <conditionalFormatting sqref="C11">
    <cfRule type="cellIs" priority="1" dxfId="1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&amp;R&amp;8Domaháza Községi Önk.Képviselő-Testülete 9/2011(IV.28)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="120" zoomScaleNormal="120" workbookViewId="0" topLeftCell="A1">
      <selection activeCell="I4" sqref="I4"/>
    </sheetView>
  </sheetViews>
  <sheetFormatPr defaultColWidth="9.00390625" defaultRowHeight="12.75"/>
  <cols>
    <col min="1" max="1" width="7.50390625" style="252" customWidth="1"/>
    <col min="2" max="2" width="50.125" style="252" customWidth="1"/>
    <col min="3" max="3" width="9.50390625" style="270" customWidth="1"/>
    <col min="4" max="6" width="10.875" style="270" customWidth="1"/>
    <col min="7" max="16384" width="9.375" style="252" customWidth="1"/>
  </cols>
  <sheetData>
    <row r="1" spans="1:6" ht="15.75" customHeight="1">
      <c r="A1" s="251" t="s">
        <v>651</v>
      </c>
      <c r="B1" s="251"/>
      <c r="C1" s="251"/>
      <c r="D1" s="251"/>
      <c r="E1" s="251"/>
      <c r="F1" s="251"/>
    </row>
    <row r="2" spans="1:6" ht="15.75" customHeight="1" thickBot="1">
      <c r="A2" s="10"/>
      <c r="B2" s="10"/>
      <c r="C2" s="10"/>
      <c r="D2" s="10"/>
      <c r="E2" s="1157" t="s">
        <v>698</v>
      </c>
      <c r="F2" s="1157"/>
    </row>
    <row r="3" spans="1:6" ht="15.75" customHeight="1">
      <c r="A3" s="1159" t="s">
        <v>652</v>
      </c>
      <c r="B3" s="1161" t="s">
        <v>653</v>
      </c>
      <c r="C3" s="1163" t="s">
        <v>937</v>
      </c>
      <c r="D3" s="1165" t="s">
        <v>936</v>
      </c>
      <c r="E3" s="1166"/>
      <c r="F3" s="1167"/>
    </row>
    <row r="4" spans="1:6" ht="33.75" customHeight="1" thickBot="1">
      <c r="A4" s="1160"/>
      <c r="B4" s="1162"/>
      <c r="C4" s="1164"/>
      <c r="D4" s="569" t="s">
        <v>802</v>
      </c>
      <c r="E4" s="569" t="s">
        <v>1000</v>
      </c>
      <c r="F4" s="583" t="s">
        <v>1001</v>
      </c>
    </row>
    <row r="5" spans="1:6" s="253" customFormat="1" ht="12" customHeight="1" thickBot="1">
      <c r="A5" s="149">
        <v>1</v>
      </c>
      <c r="B5" s="150">
        <v>2</v>
      </c>
      <c r="C5" s="150">
        <v>3</v>
      </c>
      <c r="D5" s="150">
        <v>4</v>
      </c>
      <c r="E5" s="150">
        <v>5</v>
      </c>
      <c r="F5" s="151">
        <v>6</v>
      </c>
    </row>
    <row r="6" spans="1:6" s="1" customFormat="1" ht="12" customHeight="1" thickBot="1">
      <c r="A6" s="248" t="s">
        <v>654</v>
      </c>
      <c r="B6" s="254" t="s">
        <v>470</v>
      </c>
      <c r="C6" s="232"/>
      <c r="D6" s="232"/>
      <c r="E6" s="232"/>
      <c r="F6" s="233"/>
    </row>
    <row r="7" spans="1:6" s="1" customFormat="1" ht="12" customHeight="1" thickBot="1">
      <c r="A7" s="246" t="s">
        <v>655</v>
      </c>
      <c r="B7" s="44" t="s">
        <v>1215</v>
      </c>
      <c r="C7" s="257">
        <f>C8+C9+C10</f>
        <v>715</v>
      </c>
      <c r="D7" s="257">
        <f>D8+D9+D10</f>
        <v>566</v>
      </c>
      <c r="E7" s="257">
        <f>E8+E9+E10</f>
        <v>0</v>
      </c>
      <c r="F7" s="256">
        <f>F8+F9+F10</f>
        <v>6</v>
      </c>
    </row>
    <row r="8" spans="1:6" s="1" customFormat="1" ht="12" customHeight="1">
      <c r="A8" s="244" t="s">
        <v>901</v>
      </c>
      <c r="B8" s="17" t="s">
        <v>610</v>
      </c>
      <c r="C8" s="36">
        <v>715</v>
      </c>
      <c r="D8" s="36">
        <v>566</v>
      </c>
      <c r="E8" s="36"/>
      <c r="F8" s="37"/>
    </row>
    <row r="9" spans="1:6" s="1" customFormat="1" ht="12" customHeight="1">
      <c r="A9" s="241" t="s">
        <v>902</v>
      </c>
      <c r="B9" s="12" t="s">
        <v>731</v>
      </c>
      <c r="C9" s="13"/>
      <c r="D9" s="13"/>
      <c r="E9" s="13"/>
      <c r="F9" s="34">
        <v>0</v>
      </c>
    </row>
    <row r="10" spans="1:6" s="1" customFormat="1" ht="12" customHeight="1" thickBot="1">
      <c r="A10" s="241" t="s">
        <v>903</v>
      </c>
      <c r="B10" s="12" t="s">
        <v>611</v>
      </c>
      <c r="C10" s="13"/>
      <c r="D10" s="13"/>
      <c r="E10" s="13"/>
      <c r="F10" s="34">
        <v>6</v>
      </c>
    </row>
    <row r="11" spans="1:6" s="1" customFormat="1" ht="12" customHeight="1" thickBot="1">
      <c r="A11" s="246" t="s">
        <v>657</v>
      </c>
      <c r="B11" s="44" t="s">
        <v>469</v>
      </c>
      <c r="C11" s="257">
        <f>SUM(C12:C14)</f>
        <v>0</v>
      </c>
      <c r="D11" s="257">
        <f>SUM(D12:D14)</f>
        <v>0</v>
      </c>
      <c r="E11" s="257">
        <f>SUM(E12:E14)</f>
        <v>0</v>
      </c>
      <c r="F11" s="256">
        <f>SUM(F12:F14)</f>
        <v>0</v>
      </c>
    </row>
    <row r="12" spans="1:6" s="1" customFormat="1" ht="12" customHeight="1">
      <c r="A12" s="244" t="s">
        <v>853</v>
      </c>
      <c r="B12" s="17" t="s">
        <v>823</v>
      </c>
      <c r="C12" s="36"/>
      <c r="D12" s="36"/>
      <c r="E12" s="36"/>
      <c r="F12" s="37"/>
    </row>
    <row r="13" spans="1:6" s="1" customFormat="1" ht="12" customHeight="1">
      <c r="A13" s="242" t="s">
        <v>854</v>
      </c>
      <c r="B13" s="12" t="s">
        <v>821</v>
      </c>
      <c r="C13" s="32"/>
      <c r="D13" s="32"/>
      <c r="E13" s="32"/>
      <c r="F13" s="33"/>
    </row>
    <row r="14" spans="1:6" s="1" customFormat="1" ht="12" customHeight="1" thickBot="1">
      <c r="A14" s="245" t="s">
        <v>855</v>
      </c>
      <c r="B14" s="20" t="s">
        <v>824</v>
      </c>
      <c r="C14" s="38"/>
      <c r="D14" s="38"/>
      <c r="E14" s="38"/>
      <c r="F14" s="39"/>
    </row>
    <row r="15" spans="1:6" s="1" customFormat="1" ht="12" customHeight="1" thickBot="1">
      <c r="A15" s="246" t="s">
        <v>658</v>
      </c>
      <c r="B15" s="44" t="s">
        <v>1085</v>
      </c>
      <c r="C15" s="257">
        <f>C16+C17+C18+C19</f>
        <v>0</v>
      </c>
      <c r="D15" s="257">
        <f>D16+D17+D18+D19</f>
        <v>0</v>
      </c>
      <c r="E15" s="257">
        <f>E16+E17+E18+E19</f>
        <v>713</v>
      </c>
      <c r="F15" s="256">
        <f>F16+F17+F18+F19</f>
        <v>713</v>
      </c>
    </row>
    <row r="16" spans="1:6" s="1" customFormat="1" ht="12" customHeight="1">
      <c r="A16" s="244" t="s">
        <v>857</v>
      </c>
      <c r="B16" s="216" t="s">
        <v>612</v>
      </c>
      <c r="C16" s="36"/>
      <c r="D16" s="36"/>
      <c r="E16" s="36">
        <v>713</v>
      </c>
      <c r="F16" s="37">
        <v>713</v>
      </c>
    </row>
    <row r="17" spans="1:6" s="1" customFormat="1" ht="12" customHeight="1">
      <c r="A17" s="241" t="s">
        <v>858</v>
      </c>
      <c r="B17" s="217" t="s">
        <v>613</v>
      </c>
      <c r="C17" s="13"/>
      <c r="D17" s="13"/>
      <c r="E17" s="13"/>
      <c r="F17" s="34"/>
    </row>
    <row r="18" spans="1:6" s="1" customFormat="1" ht="12" customHeight="1">
      <c r="A18" s="241" t="s">
        <v>859</v>
      </c>
      <c r="B18" s="217" t="s">
        <v>921</v>
      </c>
      <c r="C18" s="13"/>
      <c r="D18" s="13"/>
      <c r="E18" s="13"/>
      <c r="F18" s="34"/>
    </row>
    <row r="19" spans="1:6" s="1" customFormat="1" ht="12" customHeight="1" thickBot="1">
      <c r="A19" s="242" t="s">
        <v>954</v>
      </c>
      <c r="B19" s="218" t="s">
        <v>923</v>
      </c>
      <c r="C19" s="32"/>
      <c r="D19" s="32"/>
      <c r="E19" s="32"/>
      <c r="F19" s="33"/>
    </row>
    <row r="20" spans="1:6" s="1" customFormat="1" ht="12" customHeight="1" thickBot="1">
      <c r="A20" s="246" t="s">
        <v>659</v>
      </c>
      <c r="B20" s="44" t="s">
        <v>614</v>
      </c>
      <c r="C20" s="257">
        <f>C21+C22</f>
        <v>0</v>
      </c>
      <c r="D20" s="257">
        <f>D21+D22</f>
        <v>0</v>
      </c>
      <c r="E20" s="257">
        <f>E21+E22</f>
        <v>0</v>
      </c>
      <c r="F20" s="256">
        <f>F21+F22</f>
        <v>0</v>
      </c>
    </row>
    <row r="21" spans="1:6" s="1" customFormat="1" ht="12" customHeight="1">
      <c r="A21" s="240" t="s">
        <v>860</v>
      </c>
      <c r="B21" s="24" t="s">
        <v>881</v>
      </c>
      <c r="C21" s="25"/>
      <c r="D21" s="25"/>
      <c r="E21" s="25"/>
      <c r="F21" s="41"/>
    </row>
    <row r="22" spans="1:6" s="1" customFormat="1" ht="12" customHeight="1" thickBot="1">
      <c r="A22" s="243" t="s">
        <v>861</v>
      </c>
      <c r="B22" s="17" t="s">
        <v>880</v>
      </c>
      <c r="C22" s="30"/>
      <c r="D22" s="30"/>
      <c r="E22" s="30"/>
      <c r="F22" s="31"/>
    </row>
    <row r="23" spans="1:6" s="1" customFormat="1" ht="12" customHeight="1" thickBot="1">
      <c r="A23" s="246" t="s">
        <v>660</v>
      </c>
      <c r="B23" s="263" t="s">
        <v>615</v>
      </c>
      <c r="C23" s="554">
        <f>C6+C7+C11+C15+C20</f>
        <v>715</v>
      </c>
      <c r="D23" s="554">
        <f>D6+D7+D11+D15+D20</f>
        <v>566</v>
      </c>
      <c r="E23" s="554">
        <f>E6+E7+E11+E15+E20</f>
        <v>713</v>
      </c>
      <c r="F23" s="548">
        <f>F6+F7+F11+F15+F20</f>
        <v>719</v>
      </c>
    </row>
    <row r="24" spans="1:6" s="1" customFormat="1" ht="12" customHeight="1" thickBot="1">
      <c r="A24" s="489" t="s">
        <v>661</v>
      </c>
      <c r="B24" s="293" t="s">
        <v>616</v>
      </c>
      <c r="C24" s="257">
        <f>C25+C26</f>
        <v>0</v>
      </c>
      <c r="D24" s="257">
        <f>D25+D26</f>
        <v>0</v>
      </c>
      <c r="E24" s="257">
        <f>E25+E26</f>
        <v>0</v>
      </c>
      <c r="F24" s="256">
        <f>F25+F26</f>
        <v>0</v>
      </c>
    </row>
    <row r="25" spans="1:8" s="1" customFormat="1" ht="12" customHeight="1">
      <c r="A25" s="244" t="s">
        <v>878</v>
      </c>
      <c r="B25" s="48" t="s">
        <v>882</v>
      </c>
      <c r="C25" s="32"/>
      <c r="D25" s="32"/>
      <c r="E25" s="32"/>
      <c r="F25" s="33"/>
      <c r="H25" s="260"/>
    </row>
    <row r="26" spans="1:6" s="1" customFormat="1" ht="12" customHeight="1" thickBot="1">
      <c r="A26" s="244" t="s">
        <v>879</v>
      </c>
      <c r="B26" s="49" t="s">
        <v>883</v>
      </c>
      <c r="C26" s="13"/>
      <c r="D26" s="13"/>
      <c r="E26" s="13"/>
      <c r="F26" s="34"/>
    </row>
    <row r="27" spans="1:6" s="1" customFormat="1" ht="12" customHeight="1" thickBot="1">
      <c r="A27" s="490" t="s">
        <v>662</v>
      </c>
      <c r="B27" s="296" t="s">
        <v>1196</v>
      </c>
      <c r="C27" s="555"/>
      <c r="D27" s="578"/>
      <c r="E27" s="578"/>
      <c r="F27" s="587"/>
    </row>
    <row r="28" spans="1:6" s="1" customFormat="1" ht="15" customHeight="1" thickBot="1">
      <c r="A28" s="246" t="s">
        <v>663</v>
      </c>
      <c r="B28" s="44" t="s">
        <v>1199</v>
      </c>
      <c r="C28" s="257">
        <f>C23+C24+C27</f>
        <v>715</v>
      </c>
      <c r="D28" s="257">
        <f>D23+D24+D27</f>
        <v>566</v>
      </c>
      <c r="E28" s="257">
        <f>E23+E24+E27</f>
        <v>713</v>
      </c>
      <c r="F28" s="256">
        <f>F23+F24+F27</f>
        <v>719</v>
      </c>
    </row>
    <row r="29" spans="1:6" ht="7.5" customHeight="1">
      <c r="A29" s="9"/>
      <c r="B29" s="9"/>
      <c r="C29" s="9"/>
      <c r="D29" s="9"/>
      <c r="E29" s="9"/>
      <c r="F29" s="9"/>
    </row>
    <row r="30" spans="1:6" ht="16.5" customHeight="1">
      <c r="A30" s="1158" t="s">
        <v>685</v>
      </c>
      <c r="B30" s="1158"/>
      <c r="C30" s="1158"/>
      <c r="D30" s="1158"/>
      <c r="E30" s="1158"/>
      <c r="F30" s="1158"/>
    </row>
    <row r="31" spans="1:6" ht="13.5" customHeight="1" thickBot="1">
      <c r="A31" s="10"/>
      <c r="B31" s="10"/>
      <c r="C31" s="10"/>
      <c r="D31" s="10"/>
      <c r="E31" s="1157" t="s">
        <v>698</v>
      </c>
      <c r="F31" s="1157"/>
    </row>
    <row r="32" spans="1:6" ht="16.5" customHeight="1">
      <c r="A32" s="1159" t="s">
        <v>652</v>
      </c>
      <c r="B32" s="1161" t="s">
        <v>653</v>
      </c>
      <c r="C32" s="1163" t="s">
        <v>937</v>
      </c>
      <c r="D32" s="1165" t="s">
        <v>936</v>
      </c>
      <c r="E32" s="1166"/>
      <c r="F32" s="1167"/>
    </row>
    <row r="33" spans="1:6" ht="33.75" customHeight="1" thickBot="1">
      <c r="A33" s="1160"/>
      <c r="B33" s="1162"/>
      <c r="C33" s="1164"/>
      <c r="D33" s="569" t="s">
        <v>802</v>
      </c>
      <c r="E33" s="569" t="s">
        <v>1000</v>
      </c>
      <c r="F33" s="583" t="s">
        <v>1001</v>
      </c>
    </row>
    <row r="34" spans="1:6" s="253" customFormat="1" ht="12" customHeight="1" thickBot="1">
      <c r="A34" s="149">
        <v>1</v>
      </c>
      <c r="B34" s="150">
        <v>2</v>
      </c>
      <c r="C34" s="150">
        <v>3</v>
      </c>
      <c r="D34" s="150">
        <v>4</v>
      </c>
      <c r="E34" s="150">
        <v>5</v>
      </c>
      <c r="F34" s="151">
        <v>6</v>
      </c>
    </row>
    <row r="35" spans="1:6" ht="12" customHeight="1" thickBot="1">
      <c r="A35" s="248" t="s">
        <v>654</v>
      </c>
      <c r="B35" s="264" t="s">
        <v>413</v>
      </c>
      <c r="C35" s="265">
        <f>SUM(C36:C41)</f>
        <v>797</v>
      </c>
      <c r="D35" s="265">
        <f>SUM(D36:D41)</f>
        <v>566</v>
      </c>
      <c r="E35" s="265">
        <f>SUM(E36:E41)</f>
        <v>713</v>
      </c>
      <c r="F35" s="266">
        <f>SUM(F36:F41)</f>
        <v>696</v>
      </c>
    </row>
    <row r="36" spans="1:6" ht="12" customHeight="1">
      <c r="A36" s="240" t="s">
        <v>895</v>
      </c>
      <c r="B36" s="24" t="s">
        <v>686</v>
      </c>
      <c r="C36" s="26">
        <v>450</v>
      </c>
      <c r="D36" s="26">
        <v>360</v>
      </c>
      <c r="E36" s="26">
        <v>360</v>
      </c>
      <c r="F36" s="27">
        <v>356</v>
      </c>
    </row>
    <row r="37" spans="1:6" ht="12" customHeight="1">
      <c r="A37" s="241" t="s">
        <v>896</v>
      </c>
      <c r="B37" s="12" t="s">
        <v>687</v>
      </c>
      <c r="C37" s="14">
        <v>50</v>
      </c>
      <c r="D37" s="14">
        <v>97</v>
      </c>
      <c r="E37" s="14">
        <v>97</v>
      </c>
      <c r="F37" s="15">
        <v>90</v>
      </c>
    </row>
    <row r="38" spans="1:6" ht="12" customHeight="1">
      <c r="A38" s="241" t="s">
        <v>897</v>
      </c>
      <c r="B38" s="12" t="s">
        <v>688</v>
      </c>
      <c r="C38" s="21">
        <v>277</v>
      </c>
      <c r="D38" s="21">
        <v>33</v>
      </c>
      <c r="E38" s="21">
        <v>180</v>
      </c>
      <c r="F38" s="22">
        <v>250</v>
      </c>
    </row>
    <row r="39" spans="1:6" ht="12" customHeight="1">
      <c r="A39" s="241" t="s">
        <v>898</v>
      </c>
      <c r="B39" s="28" t="s">
        <v>841</v>
      </c>
      <c r="C39" s="21"/>
      <c r="D39" s="21"/>
      <c r="E39" s="21"/>
      <c r="F39" s="22"/>
    </row>
    <row r="40" spans="1:6" ht="12" customHeight="1">
      <c r="A40" s="241" t="s">
        <v>422</v>
      </c>
      <c r="B40" s="12" t="s">
        <v>916</v>
      </c>
      <c r="C40" s="21"/>
      <c r="D40" s="21"/>
      <c r="E40" s="21"/>
      <c r="F40" s="22"/>
    </row>
    <row r="41" spans="1:6" ht="12" customHeight="1" thickBot="1">
      <c r="A41" s="241" t="s">
        <v>899</v>
      </c>
      <c r="B41" s="51" t="s">
        <v>938</v>
      </c>
      <c r="C41" s="21">
        <v>20</v>
      </c>
      <c r="D41" s="21">
        <v>76</v>
      </c>
      <c r="E41" s="21">
        <v>76</v>
      </c>
      <c r="F41" s="22"/>
    </row>
    <row r="42" spans="1:6" ht="12" customHeight="1" thickBot="1">
      <c r="A42" s="246" t="s">
        <v>655</v>
      </c>
      <c r="B42" s="223" t="s">
        <v>617</v>
      </c>
      <c r="C42" s="268">
        <f>SUM(C43:C46)</f>
        <v>0</v>
      </c>
      <c r="D42" s="268">
        <f>SUM(D43:D46)</f>
        <v>0</v>
      </c>
      <c r="E42" s="268">
        <f>SUM(E43:E46)</f>
        <v>0</v>
      </c>
      <c r="F42" s="269">
        <f>SUM(F43:F46)</f>
        <v>0</v>
      </c>
    </row>
    <row r="43" spans="1:6" ht="12" customHeight="1">
      <c r="A43" s="244" t="s">
        <v>901</v>
      </c>
      <c r="B43" s="17" t="s">
        <v>834</v>
      </c>
      <c r="C43" s="18"/>
      <c r="D43" s="18"/>
      <c r="E43" s="18"/>
      <c r="F43" s="19"/>
    </row>
    <row r="44" spans="1:6" ht="12" customHeight="1">
      <c r="A44" s="244" t="s">
        <v>902</v>
      </c>
      <c r="B44" s="12" t="s">
        <v>844</v>
      </c>
      <c r="C44" s="14"/>
      <c r="D44" s="14"/>
      <c r="E44" s="14"/>
      <c r="F44" s="15"/>
    </row>
    <row r="45" spans="1:6" ht="12" customHeight="1">
      <c r="A45" s="244" t="s">
        <v>903</v>
      </c>
      <c r="B45" s="12" t="s">
        <v>918</v>
      </c>
      <c r="C45" s="14"/>
      <c r="D45" s="14"/>
      <c r="E45" s="14"/>
      <c r="F45" s="15"/>
    </row>
    <row r="46" spans="1:6" ht="12" customHeight="1" thickBot="1">
      <c r="A46" s="244" t="s">
        <v>904</v>
      </c>
      <c r="B46" s="12" t="s">
        <v>917</v>
      </c>
      <c r="C46" s="14"/>
      <c r="D46" s="14"/>
      <c r="E46" s="14"/>
      <c r="F46" s="15"/>
    </row>
    <row r="47" spans="1:6" ht="12" customHeight="1" thickBot="1">
      <c r="A47" s="246" t="s">
        <v>657</v>
      </c>
      <c r="B47" s="223" t="s">
        <v>618</v>
      </c>
      <c r="C47" s="268">
        <f>SUM(C48:C49)</f>
        <v>0</v>
      </c>
      <c r="D47" s="268">
        <f>SUM(D48:D49)</f>
        <v>0</v>
      </c>
      <c r="E47" s="268">
        <f>SUM(E48:E49)</f>
        <v>0</v>
      </c>
      <c r="F47" s="269">
        <f>SUM(F48:F49)</f>
        <v>0</v>
      </c>
    </row>
    <row r="48" spans="1:6" ht="12" customHeight="1">
      <c r="A48" s="244" t="s">
        <v>853</v>
      </c>
      <c r="B48" s="17" t="s">
        <v>726</v>
      </c>
      <c r="C48" s="18"/>
      <c r="D48" s="18"/>
      <c r="E48" s="18"/>
      <c r="F48" s="19"/>
    </row>
    <row r="49" spans="1:6" ht="12" customHeight="1" thickBot="1">
      <c r="A49" s="241" t="s">
        <v>854</v>
      </c>
      <c r="B49" s="12" t="s">
        <v>727</v>
      </c>
      <c r="C49" s="14"/>
      <c r="D49" s="14"/>
      <c r="E49" s="14"/>
      <c r="F49" s="15"/>
    </row>
    <row r="50" spans="1:7" ht="12" customHeight="1" thickBot="1">
      <c r="A50" s="246" t="s">
        <v>658</v>
      </c>
      <c r="B50" s="223" t="s">
        <v>619</v>
      </c>
      <c r="C50" s="224"/>
      <c r="D50" s="224"/>
      <c r="E50" s="224"/>
      <c r="F50" s="225"/>
      <c r="G50" s="260"/>
    </row>
    <row r="51" spans="1:6" ht="12" customHeight="1" thickBot="1">
      <c r="A51" s="246" t="s">
        <v>659</v>
      </c>
      <c r="B51" s="297" t="s">
        <v>1197</v>
      </c>
      <c r="C51" s="224"/>
      <c r="D51" s="578"/>
      <c r="E51" s="578"/>
      <c r="F51" s="225"/>
    </row>
    <row r="52" spans="1:6" ht="15" customHeight="1" thickBot="1">
      <c r="A52" s="246" t="s">
        <v>660</v>
      </c>
      <c r="B52" s="223" t="s">
        <v>1200</v>
      </c>
      <c r="C52" s="268">
        <f>C35+C42+C47+C50+C51</f>
        <v>797</v>
      </c>
      <c r="D52" s="268">
        <f>D35+D42+D47+D50+D51</f>
        <v>566</v>
      </c>
      <c r="E52" s="268">
        <f>E35+E42+E47+E50+E51</f>
        <v>713</v>
      </c>
      <c r="F52" s="269">
        <f>F35+F42+F47+F50+F51</f>
        <v>696</v>
      </c>
    </row>
    <row r="53" spans="1:6" s="1" customFormat="1" ht="12.75" customHeight="1">
      <c r="A53" s="1172"/>
      <c r="B53" s="1172"/>
      <c r="C53" s="1172"/>
      <c r="D53" s="1172"/>
      <c r="E53" s="1172"/>
      <c r="F53" s="1172"/>
    </row>
  </sheetData>
  <sheetProtection/>
  <mergeCells count="12">
    <mergeCell ref="A53:F53"/>
    <mergeCell ref="E2:F2"/>
    <mergeCell ref="E31:F31"/>
    <mergeCell ref="A30:F30"/>
    <mergeCell ref="A3:A4"/>
    <mergeCell ref="B3:B4"/>
    <mergeCell ref="C3:C4"/>
    <mergeCell ref="D3:F3"/>
    <mergeCell ref="A32:A33"/>
    <mergeCell ref="B32:B33"/>
    <mergeCell ref="C32:C33"/>
    <mergeCell ref="D32:F32"/>
  </mergeCells>
  <printOptions horizontalCentered="1"/>
  <pageMargins left="0.8661417322834646" right="0.7086614173228347" top="1.5748031496062993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Helyi Cigány Kisebbségi Önkormányzat
2010. ÉVI ZÁRSZÁMADÁSÁNAK PÉNZÜGYI MÉRLEGE
&amp;R&amp;"Times New Roman CE,Félkövér dőlt"&amp;8 3. sz. melléklet
Domaháza Községi Önk.Képviselő-Testülete
9/2011.(IV.28)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="120" zoomScaleNormal="120" workbookViewId="0" topLeftCell="A1">
      <selection activeCell="C6" sqref="C6"/>
    </sheetView>
  </sheetViews>
  <sheetFormatPr defaultColWidth="9.00390625" defaultRowHeight="12.75"/>
  <cols>
    <col min="1" max="1" width="7.50390625" style="252" customWidth="1"/>
    <col min="2" max="2" width="50.125" style="252" customWidth="1"/>
    <col min="3" max="3" width="9.50390625" style="252" customWidth="1"/>
    <col min="4" max="6" width="10.875" style="252" customWidth="1"/>
    <col min="7" max="16384" width="9.375" style="252" customWidth="1"/>
  </cols>
  <sheetData>
    <row r="1" spans="1:6" ht="15.75" customHeight="1">
      <c r="A1" s="251" t="s">
        <v>651</v>
      </c>
      <c r="B1" s="251"/>
      <c r="C1" s="251"/>
      <c r="D1" s="251"/>
      <c r="E1" s="251"/>
      <c r="F1" s="251"/>
    </row>
    <row r="2" spans="1:6" ht="15.75" customHeight="1" thickBot="1">
      <c r="A2" s="10"/>
      <c r="B2" s="10"/>
      <c r="C2" s="10"/>
      <c r="D2" s="10"/>
      <c r="E2" s="1157" t="s">
        <v>698</v>
      </c>
      <c r="F2" s="1157"/>
    </row>
    <row r="3" spans="1:6" ht="15.75" customHeight="1">
      <c r="A3" s="1159" t="s">
        <v>652</v>
      </c>
      <c r="B3" s="1161" t="s">
        <v>653</v>
      </c>
      <c r="C3" s="1173" t="s">
        <v>146</v>
      </c>
      <c r="D3" s="1175" t="s">
        <v>147</v>
      </c>
      <c r="E3" s="1176"/>
      <c r="F3" s="1177"/>
    </row>
    <row r="4" spans="1:6" ht="33.75" customHeight="1" thickBot="1">
      <c r="A4" s="1160"/>
      <c r="B4" s="1162"/>
      <c r="C4" s="1174"/>
      <c r="D4" s="515" t="s">
        <v>802</v>
      </c>
      <c r="E4" s="516" t="s">
        <v>1000</v>
      </c>
      <c r="F4" s="517" t="s">
        <v>1001</v>
      </c>
    </row>
    <row r="5" spans="1:6" s="253" customFormat="1" ht="12" customHeight="1" thickBot="1">
      <c r="A5" s="149">
        <v>1</v>
      </c>
      <c r="B5" s="150">
        <v>2</v>
      </c>
      <c r="C5" s="150">
        <v>3</v>
      </c>
      <c r="D5" s="150">
        <v>4</v>
      </c>
      <c r="E5" s="150">
        <v>5</v>
      </c>
      <c r="F5" s="151">
        <v>6</v>
      </c>
    </row>
    <row r="6" spans="1:6" s="1" customFormat="1" ht="12" customHeight="1" thickBot="1">
      <c r="A6" s="248" t="s">
        <v>654</v>
      </c>
      <c r="B6" s="254" t="s">
        <v>470</v>
      </c>
      <c r="C6" s="232"/>
      <c r="D6" s="232"/>
      <c r="E6" s="232"/>
      <c r="F6" s="233"/>
    </row>
    <row r="7" spans="1:6" s="1" customFormat="1" ht="12" customHeight="1" thickBot="1">
      <c r="A7" s="246" t="s">
        <v>655</v>
      </c>
      <c r="B7" s="44" t="s">
        <v>1215</v>
      </c>
      <c r="C7" s="257">
        <f>C8+C9+C10</f>
        <v>0</v>
      </c>
      <c r="D7" s="257">
        <f>D8+D9+D10</f>
        <v>0</v>
      </c>
      <c r="E7" s="257">
        <f>E8+E9+E10</f>
        <v>0</v>
      </c>
      <c r="F7" s="256">
        <f>F8+F9+F10</f>
        <v>0</v>
      </c>
    </row>
    <row r="8" spans="1:6" s="1" customFormat="1" ht="12" customHeight="1">
      <c r="A8" s="244" t="s">
        <v>901</v>
      </c>
      <c r="B8" s="17" t="s">
        <v>610</v>
      </c>
      <c r="C8" s="36"/>
      <c r="D8" s="36"/>
      <c r="E8" s="36"/>
      <c r="F8" s="37"/>
    </row>
    <row r="9" spans="1:6" s="1" customFormat="1" ht="12" customHeight="1">
      <c r="A9" s="241" t="s">
        <v>902</v>
      </c>
      <c r="B9" s="12" t="s">
        <v>731</v>
      </c>
      <c r="C9" s="13"/>
      <c r="D9" s="13"/>
      <c r="E9" s="13"/>
      <c r="F9" s="34"/>
    </row>
    <row r="10" spans="1:6" s="1" customFormat="1" ht="12" customHeight="1" thickBot="1">
      <c r="A10" s="241" t="s">
        <v>903</v>
      </c>
      <c r="B10" s="12" t="s">
        <v>611</v>
      </c>
      <c r="C10" s="13"/>
      <c r="D10" s="13"/>
      <c r="E10" s="13"/>
      <c r="F10" s="34"/>
    </row>
    <row r="11" spans="1:6" s="1" customFormat="1" ht="12" customHeight="1" thickBot="1">
      <c r="A11" s="246" t="s">
        <v>657</v>
      </c>
      <c r="B11" s="44" t="s">
        <v>469</v>
      </c>
      <c r="C11" s="257">
        <f>SUM(C12:C14)</f>
        <v>0</v>
      </c>
      <c r="D11" s="257">
        <f>SUM(D12:D14)</f>
        <v>0</v>
      </c>
      <c r="E11" s="257">
        <f>SUM(E12:E14)</f>
        <v>0</v>
      </c>
      <c r="F11" s="256">
        <f>SUM(F12:F14)</f>
        <v>0</v>
      </c>
    </row>
    <row r="12" spans="1:6" s="1" customFormat="1" ht="12" customHeight="1">
      <c r="A12" s="244" t="s">
        <v>853</v>
      </c>
      <c r="B12" s="17" t="s">
        <v>823</v>
      </c>
      <c r="C12" s="36"/>
      <c r="D12" s="36"/>
      <c r="E12" s="36"/>
      <c r="F12" s="37"/>
    </row>
    <row r="13" spans="1:6" s="1" customFormat="1" ht="12" customHeight="1">
      <c r="A13" s="242" t="s">
        <v>854</v>
      </c>
      <c r="B13" s="12" t="s">
        <v>821</v>
      </c>
      <c r="C13" s="32"/>
      <c r="D13" s="32"/>
      <c r="E13" s="32"/>
      <c r="F13" s="33"/>
    </row>
    <row r="14" spans="1:6" s="1" customFormat="1" ht="12" customHeight="1" thickBot="1">
      <c r="A14" s="245" t="s">
        <v>855</v>
      </c>
      <c r="B14" s="20" t="s">
        <v>824</v>
      </c>
      <c r="C14" s="38"/>
      <c r="D14" s="38"/>
      <c r="E14" s="38"/>
      <c r="F14" s="39"/>
    </row>
    <row r="15" spans="1:6" s="1" customFormat="1" ht="12" customHeight="1" thickBot="1">
      <c r="A15" s="246" t="s">
        <v>658</v>
      </c>
      <c r="B15" s="44" t="s">
        <v>1085</v>
      </c>
      <c r="C15" s="257">
        <f>C16+C17+C18+C19</f>
        <v>0</v>
      </c>
      <c r="D15" s="257">
        <f>D16+D17+D18+D19</f>
        <v>0</v>
      </c>
      <c r="E15" s="257">
        <f>E16+E17+E18+E19</f>
        <v>0</v>
      </c>
      <c r="F15" s="256">
        <f>F16+F17+F18+F19</f>
        <v>0</v>
      </c>
    </row>
    <row r="16" spans="1:6" s="1" customFormat="1" ht="12" customHeight="1">
      <c r="A16" s="244" t="s">
        <v>857</v>
      </c>
      <c r="B16" s="216" t="s">
        <v>612</v>
      </c>
      <c r="C16" s="230"/>
      <c r="D16" s="230"/>
      <c r="E16" s="230"/>
      <c r="F16" s="231"/>
    </row>
    <row r="17" spans="1:6" s="1" customFormat="1" ht="12" customHeight="1">
      <c r="A17" s="241" t="s">
        <v>858</v>
      </c>
      <c r="B17" s="217" t="s">
        <v>613</v>
      </c>
      <c r="C17" s="219"/>
      <c r="D17" s="219"/>
      <c r="E17" s="219"/>
      <c r="F17" s="220"/>
    </row>
    <row r="18" spans="1:6" s="1" customFormat="1" ht="12" customHeight="1">
      <c r="A18" s="241" t="s">
        <v>859</v>
      </c>
      <c r="B18" s="217" t="s">
        <v>921</v>
      </c>
      <c r="C18" s="219"/>
      <c r="D18" s="219"/>
      <c r="E18" s="219"/>
      <c r="F18" s="220"/>
    </row>
    <row r="19" spans="1:6" s="1" customFormat="1" ht="12" customHeight="1" thickBot="1">
      <c r="A19" s="242" t="s">
        <v>954</v>
      </c>
      <c r="B19" s="218" t="s">
        <v>923</v>
      </c>
      <c r="C19" s="221"/>
      <c r="D19" s="221"/>
      <c r="E19" s="221"/>
      <c r="F19" s="222"/>
    </row>
    <row r="20" spans="1:6" s="1" customFormat="1" ht="12" customHeight="1" thickBot="1">
      <c r="A20" s="246" t="s">
        <v>659</v>
      </c>
      <c r="B20" s="44" t="s">
        <v>614</v>
      </c>
      <c r="C20" s="294">
        <f>C21+C22</f>
        <v>0</v>
      </c>
      <c r="D20" s="294">
        <f>D21+D22</f>
        <v>0</v>
      </c>
      <c r="E20" s="294">
        <f>E21+E22</f>
        <v>0</v>
      </c>
      <c r="F20" s="295">
        <f>F21+F22</f>
        <v>0</v>
      </c>
    </row>
    <row r="21" spans="1:6" s="1" customFormat="1" ht="12" customHeight="1">
      <c r="A21" s="240" t="s">
        <v>860</v>
      </c>
      <c r="B21" s="24" t="s">
        <v>881</v>
      </c>
      <c r="C21" s="25"/>
      <c r="D21" s="25"/>
      <c r="E21" s="25"/>
      <c r="F21" s="41"/>
    </row>
    <row r="22" spans="1:6" s="1" customFormat="1" ht="12" customHeight="1" thickBot="1">
      <c r="A22" s="243" t="s">
        <v>861</v>
      </c>
      <c r="B22" s="17" t="s">
        <v>880</v>
      </c>
      <c r="C22" s="30"/>
      <c r="D22" s="30"/>
      <c r="E22" s="30"/>
      <c r="F22" s="31"/>
    </row>
    <row r="23" spans="1:6" s="1" customFormat="1" ht="12" customHeight="1" thickBot="1">
      <c r="A23" s="246" t="s">
        <v>660</v>
      </c>
      <c r="B23" s="263" t="s">
        <v>615</v>
      </c>
      <c r="C23" s="291">
        <f>C6+C7+C11+C15+C20</f>
        <v>0</v>
      </c>
      <c r="D23" s="291">
        <f>D6+D7+D11+D15+D20</f>
        <v>0</v>
      </c>
      <c r="E23" s="291">
        <f>E6+E7+E11+E15+E20</f>
        <v>0</v>
      </c>
      <c r="F23" s="292">
        <f>F6+F7+F11+F15+F20</f>
        <v>0</v>
      </c>
    </row>
    <row r="24" spans="1:6" s="1" customFormat="1" ht="12" customHeight="1" thickBot="1">
      <c r="A24" s="489" t="s">
        <v>661</v>
      </c>
      <c r="B24" s="293" t="s">
        <v>616</v>
      </c>
      <c r="C24" s="294">
        <f>C25+C26</f>
        <v>0</v>
      </c>
      <c r="D24" s="294">
        <f>D25+D26</f>
        <v>0</v>
      </c>
      <c r="E24" s="294">
        <f>E25+E26</f>
        <v>0</v>
      </c>
      <c r="F24" s="295">
        <f>F25+F26</f>
        <v>0</v>
      </c>
    </row>
    <row r="25" spans="1:8" s="1" customFormat="1" ht="12" customHeight="1">
      <c r="A25" s="244" t="s">
        <v>878</v>
      </c>
      <c r="B25" s="48" t="s">
        <v>882</v>
      </c>
      <c r="C25" s="221"/>
      <c r="D25" s="221"/>
      <c r="E25" s="221"/>
      <c r="F25" s="222"/>
      <c r="H25" s="260"/>
    </row>
    <row r="26" spans="1:6" s="1" customFormat="1" ht="12" customHeight="1" thickBot="1">
      <c r="A26" s="244" t="s">
        <v>879</v>
      </c>
      <c r="B26" s="49" t="s">
        <v>883</v>
      </c>
      <c r="C26" s="219"/>
      <c r="D26" s="219"/>
      <c r="E26" s="219"/>
      <c r="F26" s="220"/>
    </row>
    <row r="27" spans="1:6" s="1" customFormat="1" ht="12" customHeight="1" thickBot="1">
      <c r="A27" s="490" t="s">
        <v>662</v>
      </c>
      <c r="B27" s="296" t="s">
        <v>1196</v>
      </c>
      <c r="C27" s="487"/>
      <c r="D27" s="485"/>
      <c r="E27" s="485"/>
      <c r="F27" s="488"/>
    </row>
    <row r="28" spans="1:6" s="1" customFormat="1" ht="15" customHeight="1" thickBot="1">
      <c r="A28" s="246" t="s">
        <v>663</v>
      </c>
      <c r="B28" s="44" t="s">
        <v>1199</v>
      </c>
      <c r="C28" s="257">
        <f>C23+C24+C27</f>
        <v>0</v>
      </c>
      <c r="D28" s="257">
        <f>D23+D24+D27</f>
        <v>0</v>
      </c>
      <c r="E28" s="257">
        <f>E23+E24+E27</f>
        <v>0</v>
      </c>
      <c r="F28" s="256">
        <f>F23+F24+F27</f>
        <v>0</v>
      </c>
    </row>
    <row r="29" spans="1:6" ht="7.5" customHeight="1">
      <c r="A29" s="9"/>
      <c r="B29" s="9"/>
      <c r="C29" s="9"/>
      <c r="D29" s="9"/>
      <c r="E29" s="9"/>
      <c r="F29" s="9"/>
    </row>
    <row r="30" spans="1:6" ht="16.5" customHeight="1">
      <c r="A30" s="1158" t="s">
        <v>685</v>
      </c>
      <c r="B30" s="1158"/>
      <c r="C30" s="1158"/>
      <c r="D30" s="1158"/>
      <c r="E30" s="1158"/>
      <c r="F30" s="1158"/>
    </row>
    <row r="31" spans="1:6" ht="13.5" customHeight="1" thickBot="1">
      <c r="A31" s="10"/>
      <c r="B31" s="10"/>
      <c r="C31" s="10"/>
      <c r="D31" s="10"/>
      <c r="E31" s="1157" t="s">
        <v>698</v>
      </c>
      <c r="F31" s="1157"/>
    </row>
    <row r="32" spans="1:6" ht="16.5" customHeight="1">
      <c r="A32" s="1159" t="s">
        <v>652</v>
      </c>
      <c r="B32" s="1161" t="s">
        <v>653</v>
      </c>
      <c r="C32" s="1173" t="s">
        <v>146</v>
      </c>
      <c r="D32" s="1175" t="s">
        <v>147</v>
      </c>
      <c r="E32" s="1176"/>
      <c r="F32" s="1177"/>
    </row>
    <row r="33" spans="1:6" ht="33.75" customHeight="1" thickBot="1">
      <c r="A33" s="1160"/>
      <c r="B33" s="1162"/>
      <c r="C33" s="1174"/>
      <c r="D33" s="515" t="s">
        <v>802</v>
      </c>
      <c r="E33" s="516" t="s">
        <v>1000</v>
      </c>
      <c r="F33" s="517" t="s">
        <v>1001</v>
      </c>
    </row>
    <row r="34" spans="1:6" s="253" customFormat="1" ht="12" customHeight="1" thickBot="1">
      <c r="A34" s="149">
        <v>1</v>
      </c>
      <c r="B34" s="150">
        <v>2</v>
      </c>
      <c r="C34" s="150">
        <v>3</v>
      </c>
      <c r="D34" s="150">
        <v>4</v>
      </c>
      <c r="E34" s="150">
        <v>5</v>
      </c>
      <c r="F34" s="151">
        <v>6</v>
      </c>
    </row>
    <row r="35" spans="1:6" ht="12" customHeight="1" thickBot="1">
      <c r="A35" s="248" t="s">
        <v>654</v>
      </c>
      <c r="B35" s="264" t="s">
        <v>413</v>
      </c>
      <c r="C35" s="265">
        <f>SUM(C36:C41)</f>
        <v>0</v>
      </c>
      <c r="D35" s="265">
        <f>SUM(D36:D41)</f>
        <v>0</v>
      </c>
      <c r="E35" s="265">
        <f>SUM(E36:E41)</f>
        <v>0</v>
      </c>
      <c r="F35" s="266">
        <f>SUM(F36:F41)</f>
        <v>0</v>
      </c>
    </row>
    <row r="36" spans="1:6" ht="12" customHeight="1">
      <c r="A36" s="240" t="s">
        <v>895</v>
      </c>
      <c r="B36" s="24" t="s">
        <v>686</v>
      </c>
      <c r="C36" s="26"/>
      <c r="D36" s="26"/>
      <c r="E36" s="26"/>
      <c r="F36" s="27"/>
    </row>
    <row r="37" spans="1:6" ht="12" customHeight="1">
      <c r="A37" s="241" t="s">
        <v>896</v>
      </c>
      <c r="B37" s="12" t="s">
        <v>687</v>
      </c>
      <c r="C37" s="14"/>
      <c r="D37" s="14"/>
      <c r="E37" s="14"/>
      <c r="F37" s="15"/>
    </row>
    <row r="38" spans="1:6" ht="12" customHeight="1">
      <c r="A38" s="241" t="s">
        <v>897</v>
      </c>
      <c r="B38" s="12" t="s">
        <v>688</v>
      </c>
      <c r="C38" s="21"/>
      <c r="D38" s="21"/>
      <c r="E38" s="21"/>
      <c r="F38" s="22"/>
    </row>
    <row r="39" spans="1:6" ht="12" customHeight="1">
      <c r="A39" s="241" t="s">
        <v>898</v>
      </c>
      <c r="B39" s="28" t="s">
        <v>841</v>
      </c>
      <c r="C39" s="21"/>
      <c r="D39" s="21"/>
      <c r="E39" s="21"/>
      <c r="F39" s="22"/>
    </row>
    <row r="40" spans="1:6" ht="12" customHeight="1">
      <c r="A40" s="241" t="s">
        <v>422</v>
      </c>
      <c r="B40" s="12" t="s">
        <v>916</v>
      </c>
      <c r="C40" s="21"/>
      <c r="D40" s="21"/>
      <c r="E40" s="21"/>
      <c r="F40" s="22"/>
    </row>
    <row r="41" spans="1:6" ht="12" customHeight="1" thickBot="1">
      <c r="A41" s="241" t="s">
        <v>899</v>
      </c>
      <c r="B41" s="51" t="s">
        <v>938</v>
      </c>
      <c r="C41" s="21"/>
      <c r="D41" s="21"/>
      <c r="E41" s="21"/>
      <c r="F41" s="22"/>
    </row>
    <row r="42" spans="1:6" ht="12" customHeight="1" thickBot="1">
      <c r="A42" s="246" t="s">
        <v>655</v>
      </c>
      <c r="B42" s="223" t="s">
        <v>617</v>
      </c>
      <c r="C42" s="268">
        <f>SUM(C43:C46)</f>
        <v>0</v>
      </c>
      <c r="D42" s="268">
        <f>SUM(D43:D46)</f>
        <v>0</v>
      </c>
      <c r="E42" s="268">
        <f>SUM(E43:E46)</f>
        <v>0</v>
      </c>
      <c r="F42" s="269">
        <f>SUM(F43:F46)</f>
        <v>0</v>
      </c>
    </row>
    <row r="43" spans="1:6" ht="12" customHeight="1">
      <c r="A43" s="244" t="s">
        <v>901</v>
      </c>
      <c r="B43" s="17" t="s">
        <v>834</v>
      </c>
      <c r="C43" s="18"/>
      <c r="D43" s="18"/>
      <c r="E43" s="18"/>
      <c r="F43" s="19"/>
    </row>
    <row r="44" spans="1:6" ht="12" customHeight="1">
      <c r="A44" s="244" t="s">
        <v>902</v>
      </c>
      <c r="B44" s="12" t="s">
        <v>844</v>
      </c>
      <c r="C44" s="14"/>
      <c r="D44" s="14"/>
      <c r="E44" s="14"/>
      <c r="F44" s="15"/>
    </row>
    <row r="45" spans="1:6" ht="12" customHeight="1">
      <c r="A45" s="244" t="s">
        <v>903</v>
      </c>
      <c r="B45" s="12" t="s">
        <v>918</v>
      </c>
      <c r="C45" s="14"/>
      <c r="D45" s="14"/>
      <c r="E45" s="14"/>
      <c r="F45" s="15"/>
    </row>
    <row r="46" spans="1:6" ht="12" customHeight="1" thickBot="1">
      <c r="A46" s="244" t="s">
        <v>904</v>
      </c>
      <c r="B46" s="12" t="s">
        <v>917</v>
      </c>
      <c r="C46" s="14"/>
      <c r="D46" s="14"/>
      <c r="E46" s="14"/>
      <c r="F46" s="15"/>
    </row>
    <row r="47" spans="1:6" ht="12" customHeight="1" thickBot="1">
      <c r="A47" s="246" t="s">
        <v>657</v>
      </c>
      <c r="B47" s="223" t="s">
        <v>618</v>
      </c>
      <c r="C47" s="268">
        <f>SUM(C48:C49)</f>
        <v>0</v>
      </c>
      <c r="D47" s="268">
        <f>SUM(D48:D49)</f>
        <v>0</v>
      </c>
      <c r="E47" s="268">
        <f>SUM(E48:E49)</f>
        <v>0</v>
      </c>
      <c r="F47" s="269">
        <f>SUM(F48:F49)</f>
        <v>0</v>
      </c>
    </row>
    <row r="48" spans="1:6" ht="12" customHeight="1">
      <c r="A48" s="244" t="s">
        <v>853</v>
      </c>
      <c r="B48" s="17" t="s">
        <v>726</v>
      </c>
      <c r="C48" s="18"/>
      <c r="D48" s="18"/>
      <c r="E48" s="18"/>
      <c r="F48" s="19"/>
    </row>
    <row r="49" spans="1:6" ht="12" customHeight="1" thickBot="1">
      <c r="A49" s="241" t="s">
        <v>854</v>
      </c>
      <c r="B49" s="12" t="s">
        <v>727</v>
      </c>
      <c r="C49" s="14"/>
      <c r="D49" s="14"/>
      <c r="E49" s="14"/>
      <c r="F49" s="15"/>
    </row>
    <row r="50" spans="1:7" ht="12" customHeight="1" thickBot="1">
      <c r="A50" s="246" t="s">
        <v>658</v>
      </c>
      <c r="B50" s="223" t="s">
        <v>619</v>
      </c>
      <c r="C50" s="224"/>
      <c r="D50" s="224"/>
      <c r="E50" s="224"/>
      <c r="F50" s="225"/>
      <c r="G50" s="260"/>
    </row>
    <row r="51" spans="1:6" ht="12" customHeight="1" thickBot="1">
      <c r="A51" s="246" t="s">
        <v>659</v>
      </c>
      <c r="B51" s="297" t="s">
        <v>1197</v>
      </c>
      <c r="C51" s="224"/>
      <c r="D51" s="485"/>
      <c r="E51" s="485"/>
      <c r="F51" s="225"/>
    </row>
    <row r="52" spans="1:6" ht="15" customHeight="1" thickBot="1">
      <c r="A52" s="246" t="s">
        <v>660</v>
      </c>
      <c r="B52" s="223" t="s">
        <v>1200</v>
      </c>
      <c r="C52" s="268">
        <f>C35+C42+C47+C50+C51</f>
        <v>0</v>
      </c>
      <c r="D52" s="268">
        <f>D35+D42+D47+D50+D51</f>
        <v>0</v>
      </c>
      <c r="E52" s="268">
        <f>E35+E42+E47+E50+E51</f>
        <v>0</v>
      </c>
      <c r="F52" s="269">
        <f>F35+F42+F47+F50+F51</f>
        <v>0</v>
      </c>
    </row>
    <row r="53" spans="1:6" s="1" customFormat="1" ht="12.75" customHeight="1">
      <c r="A53" s="1172"/>
      <c r="B53" s="1172"/>
      <c r="C53" s="1172"/>
      <c r="D53" s="1172"/>
      <c r="E53" s="1172"/>
      <c r="F53" s="1172"/>
    </row>
  </sheetData>
  <sheetProtection sheet="1" objects="1" scenarios="1"/>
  <mergeCells count="12">
    <mergeCell ref="C32:C33"/>
    <mergeCell ref="D32:F32"/>
    <mergeCell ref="A53:F53"/>
    <mergeCell ref="E2:F2"/>
    <mergeCell ref="E31:F31"/>
    <mergeCell ref="A30:F30"/>
    <mergeCell ref="A3:A4"/>
    <mergeCell ref="B3:B4"/>
    <mergeCell ref="C3:C4"/>
    <mergeCell ref="D3:F3"/>
    <mergeCell ref="A32:A33"/>
    <mergeCell ref="B32:B33"/>
  </mergeCells>
  <printOptions horizontalCentered="1"/>
  <pageMargins left="0.8661417322834646" right="0.7086614173228347" top="1.5748031496062993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..............................Kisebbségi Önkormányzat
2006. ÉVI ZÁRSZÁMADÁSÁNAK PÉNZÜGYI MÉRLEGE
&amp;R&amp;"Times New Roman CE,Félkövér dőlt"&amp;11 3/a.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H10" sqref="H10"/>
    </sheetView>
  </sheetViews>
  <sheetFormatPr defaultColWidth="9.00390625" defaultRowHeight="12.75"/>
  <cols>
    <col min="1" max="1" width="47.125" style="274" customWidth="1"/>
    <col min="2" max="6" width="13.875" style="553" customWidth="1"/>
    <col min="7" max="7" width="13.875" style="853" customWidth="1"/>
    <col min="8" max="9" width="12.875" style="273" customWidth="1"/>
    <col min="10" max="10" width="13.875" style="273" customWidth="1"/>
    <col min="11" max="16384" width="9.375" style="273" customWidth="1"/>
  </cols>
  <sheetData>
    <row r="1" spans="2:7" ht="21.75" customHeight="1" thickBot="1">
      <c r="B1" s="549"/>
      <c r="C1" s="549"/>
      <c r="D1" s="549"/>
      <c r="E1" s="549"/>
      <c r="F1" s="1178" t="s">
        <v>733</v>
      </c>
      <c r="G1" s="1178"/>
    </row>
    <row r="2" spans="1:7" s="280" customFormat="1" ht="44.25" customHeight="1" thickBot="1">
      <c r="A2" s="277" t="s">
        <v>797</v>
      </c>
      <c r="B2" s="550" t="s">
        <v>798</v>
      </c>
      <c r="C2" s="550" t="s">
        <v>799</v>
      </c>
      <c r="D2" s="550" t="s">
        <v>190</v>
      </c>
      <c r="E2" s="550" t="s">
        <v>186</v>
      </c>
      <c r="F2" s="802" t="s">
        <v>187</v>
      </c>
      <c r="G2" s="802" t="s">
        <v>188</v>
      </c>
    </row>
    <row r="3" spans="1:7" s="302" customFormat="1" ht="13.5" customHeight="1" thickBot="1">
      <c r="A3" s="298">
        <v>1</v>
      </c>
      <c r="B3" s="803">
        <v>2</v>
      </c>
      <c r="C3" s="803">
        <v>3</v>
      </c>
      <c r="D3" s="803">
        <v>4</v>
      </c>
      <c r="E3" s="803">
        <v>5</v>
      </c>
      <c r="F3" s="849">
        <v>6</v>
      </c>
      <c r="G3" s="804" t="s">
        <v>1006</v>
      </c>
    </row>
    <row r="4" spans="1:7" ht="15.75" customHeight="1">
      <c r="A4" s="284" t="s">
        <v>189</v>
      </c>
      <c r="B4" s="551">
        <v>250</v>
      </c>
      <c r="C4" s="854">
        <v>2010</v>
      </c>
      <c r="D4" s="551">
        <v>0</v>
      </c>
      <c r="E4" s="551">
        <v>250</v>
      </c>
      <c r="F4" s="584">
        <v>250</v>
      </c>
      <c r="G4" s="494">
        <f aca="true" t="shared" si="0" ref="G4:G23">D4+F4</f>
        <v>250</v>
      </c>
    </row>
    <row r="5" spans="1:7" ht="15.75" customHeight="1">
      <c r="A5" s="284" t="s">
        <v>168</v>
      </c>
      <c r="B5" s="551">
        <v>4500</v>
      </c>
      <c r="C5" s="854" t="s">
        <v>191</v>
      </c>
      <c r="D5" s="551">
        <v>3000</v>
      </c>
      <c r="E5" s="551">
        <v>500</v>
      </c>
      <c r="F5" s="584">
        <v>500</v>
      </c>
      <c r="G5" s="494">
        <f t="shared" si="0"/>
        <v>3500</v>
      </c>
    </row>
    <row r="6" spans="1:7" ht="15.75" customHeight="1">
      <c r="A6" s="284" t="s">
        <v>404</v>
      </c>
      <c r="B6" s="551">
        <v>504</v>
      </c>
      <c r="C6" s="854">
        <v>2010</v>
      </c>
      <c r="D6" s="551"/>
      <c r="E6" s="551">
        <v>504</v>
      </c>
      <c r="F6" s="584">
        <v>504</v>
      </c>
      <c r="G6" s="494">
        <f t="shared" si="0"/>
        <v>504</v>
      </c>
    </row>
    <row r="7" spans="1:9" ht="15.75" customHeight="1">
      <c r="A7" s="284"/>
      <c r="B7" s="551"/>
      <c r="C7" s="854"/>
      <c r="D7" s="551"/>
      <c r="E7" s="551"/>
      <c r="F7" s="584"/>
      <c r="G7" s="494"/>
      <c r="I7" s="801"/>
    </row>
    <row r="8" spans="1:7" ht="15.75" customHeight="1">
      <c r="A8" s="842"/>
      <c r="B8" s="855"/>
      <c r="C8" s="855"/>
      <c r="E8" s="850"/>
      <c r="F8" s="850"/>
      <c r="G8" s="494"/>
    </row>
    <row r="9" spans="1:7" ht="15.75" customHeight="1">
      <c r="A9" s="284"/>
      <c r="B9" s="551"/>
      <c r="C9" s="854"/>
      <c r="D9" s="551"/>
      <c r="E9" s="551"/>
      <c r="F9" s="584"/>
      <c r="G9" s="494">
        <f t="shared" si="0"/>
        <v>0</v>
      </c>
    </row>
    <row r="10" spans="1:7" ht="15.75" customHeight="1">
      <c r="A10" s="542"/>
      <c r="B10" s="551"/>
      <c r="C10" s="854"/>
      <c r="D10" s="551"/>
      <c r="E10" s="551"/>
      <c r="F10" s="584"/>
      <c r="G10" s="494">
        <f t="shared" si="0"/>
        <v>0</v>
      </c>
    </row>
    <row r="11" spans="1:7" ht="15.75" customHeight="1">
      <c r="A11" s="284"/>
      <c r="B11" s="551"/>
      <c r="C11" s="854"/>
      <c r="D11" s="551"/>
      <c r="E11" s="551"/>
      <c r="F11" s="584"/>
      <c r="G11" s="494">
        <f t="shared" si="0"/>
        <v>0</v>
      </c>
    </row>
    <row r="12" spans="1:7" ht="15.75" customHeight="1">
      <c r="A12" s="284"/>
      <c r="B12" s="551"/>
      <c r="C12" s="854"/>
      <c r="D12" s="551"/>
      <c r="E12" s="551"/>
      <c r="F12" s="584"/>
      <c r="G12" s="494">
        <f t="shared" si="0"/>
        <v>0</v>
      </c>
    </row>
    <row r="13" spans="1:7" ht="15.75" customHeight="1">
      <c r="A13" s="284"/>
      <c r="B13" s="551"/>
      <c r="C13" s="854"/>
      <c r="D13" s="551"/>
      <c r="E13" s="551"/>
      <c r="F13" s="584"/>
      <c r="G13" s="494">
        <f t="shared" si="0"/>
        <v>0</v>
      </c>
    </row>
    <row r="14" spans="1:7" ht="15.75" customHeight="1">
      <c r="A14" s="284"/>
      <c r="B14" s="551"/>
      <c r="C14" s="854"/>
      <c r="D14" s="551"/>
      <c r="E14" s="551"/>
      <c r="F14" s="584"/>
      <c r="G14" s="494">
        <f t="shared" si="0"/>
        <v>0</v>
      </c>
    </row>
    <row r="15" spans="1:7" ht="15.75" customHeight="1">
      <c r="A15" s="284"/>
      <c r="B15" s="551"/>
      <c r="C15" s="854"/>
      <c r="D15" s="551"/>
      <c r="E15" s="551"/>
      <c r="F15" s="584"/>
      <c r="G15" s="494">
        <f t="shared" si="0"/>
        <v>0</v>
      </c>
    </row>
    <row r="16" spans="1:7" ht="15.75" customHeight="1">
      <c r="A16" s="284"/>
      <c r="B16" s="551"/>
      <c r="C16" s="854"/>
      <c r="D16" s="551"/>
      <c r="E16" s="551"/>
      <c r="F16" s="584"/>
      <c r="G16" s="494">
        <f t="shared" si="0"/>
        <v>0</v>
      </c>
    </row>
    <row r="17" spans="1:7" ht="15.75" customHeight="1">
      <c r="A17" s="284"/>
      <c r="B17" s="551"/>
      <c r="C17" s="854"/>
      <c r="D17" s="551"/>
      <c r="E17" s="551"/>
      <c r="F17" s="584"/>
      <c r="G17" s="494">
        <f t="shared" si="0"/>
        <v>0</v>
      </c>
    </row>
    <row r="18" spans="1:7" ht="15.75" customHeight="1">
      <c r="A18" s="284"/>
      <c r="B18" s="551"/>
      <c r="C18" s="854"/>
      <c r="D18" s="551"/>
      <c r="E18" s="551"/>
      <c r="F18" s="584"/>
      <c r="G18" s="494">
        <f t="shared" si="0"/>
        <v>0</v>
      </c>
    </row>
    <row r="19" spans="1:7" ht="15.75" customHeight="1">
      <c r="A19" s="284"/>
      <c r="B19" s="551"/>
      <c r="C19" s="854"/>
      <c r="D19" s="551"/>
      <c r="E19" s="551"/>
      <c r="F19" s="584"/>
      <c r="G19" s="494">
        <f t="shared" si="0"/>
        <v>0</v>
      </c>
    </row>
    <row r="20" spans="1:7" ht="15.75" customHeight="1">
      <c r="A20" s="284"/>
      <c r="B20" s="551"/>
      <c r="C20" s="854"/>
      <c r="D20" s="551"/>
      <c r="E20" s="551"/>
      <c r="F20" s="584"/>
      <c r="G20" s="494">
        <f t="shared" si="0"/>
        <v>0</v>
      </c>
    </row>
    <row r="21" spans="1:7" ht="15.75" customHeight="1">
      <c r="A21" s="284"/>
      <c r="B21" s="551"/>
      <c r="C21" s="854"/>
      <c r="D21" s="551"/>
      <c r="E21" s="551"/>
      <c r="F21" s="584"/>
      <c r="G21" s="494">
        <f t="shared" si="0"/>
        <v>0</v>
      </c>
    </row>
    <row r="22" spans="1:7" ht="15.75" customHeight="1" thickBot="1">
      <c r="A22" s="303"/>
      <c r="B22" s="552"/>
      <c r="C22" s="856"/>
      <c r="D22" s="552"/>
      <c r="E22" s="552"/>
      <c r="F22" s="848"/>
      <c r="G22" s="495">
        <f t="shared" si="0"/>
        <v>0</v>
      </c>
    </row>
    <row r="23" spans="1:7" s="307" customFormat="1" ht="18" customHeight="1" thickBot="1">
      <c r="A23" s="91" t="s">
        <v>739</v>
      </c>
      <c r="B23" s="857">
        <f>SUM(B4:B22)</f>
        <v>5254</v>
      </c>
      <c r="C23" s="858"/>
      <c r="D23" s="857">
        <f>SUM(D4:D22)</f>
        <v>3000</v>
      </c>
      <c r="E23" s="857">
        <f>SUM(E4:E22)</f>
        <v>1254</v>
      </c>
      <c r="F23" s="851">
        <f>SUM(F4:F22)</f>
        <v>1254</v>
      </c>
      <c r="G23" s="852">
        <f t="shared" si="0"/>
        <v>4254</v>
      </c>
    </row>
  </sheetData>
  <sheetProtection/>
  <mergeCells count="1">
    <mergeCell ref="F1:G1"/>
  </mergeCells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 xml:space="preserve">&amp;C&amp;"Times New Roman CE,Félkövér"&amp;12Beruházási kiadások
előirányzatainak és felhasználásának alakulása feladatonként &amp;R&amp;"Times New Roman CE,Félkövér dőlt"&amp;8 4. sz. melléklet&amp;"Times New Roman CE,Normál"&amp;10
&amp;8Domaháza K. Önk.Képv-Test
9/2011(IV.28.)&amp;10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E9" sqref="E9"/>
    </sheetView>
  </sheetViews>
  <sheetFormatPr defaultColWidth="9.00390625" defaultRowHeight="12.75"/>
  <cols>
    <col min="1" max="1" width="59.125" style="274" customWidth="1"/>
    <col min="2" max="6" width="13.875" style="273" customWidth="1"/>
    <col min="7" max="7" width="13.875" style="308" customWidth="1"/>
    <col min="8" max="9" width="12.875" style="273" customWidth="1"/>
    <col min="10" max="10" width="13.875" style="273" customWidth="1"/>
    <col min="11" max="16384" width="9.375" style="273" customWidth="1"/>
  </cols>
  <sheetData>
    <row r="1" spans="6:7" ht="21.75" customHeight="1" thickBot="1">
      <c r="F1" s="1179" t="s">
        <v>733</v>
      </c>
      <c r="G1" s="1179"/>
    </row>
    <row r="2" spans="1:7" s="280" customFormat="1" ht="44.25" customHeight="1" thickBot="1">
      <c r="A2" s="277" t="s">
        <v>800</v>
      </c>
      <c r="B2" s="278" t="s">
        <v>798</v>
      </c>
      <c r="C2" s="278" t="s">
        <v>799</v>
      </c>
      <c r="D2" s="513" t="s">
        <v>190</v>
      </c>
      <c r="E2" s="514" t="s">
        <v>186</v>
      </c>
      <c r="F2" s="518" t="s">
        <v>187</v>
      </c>
      <c r="G2" s="519" t="s">
        <v>169</v>
      </c>
    </row>
    <row r="3" spans="1:7" s="302" customFormat="1" ht="13.5" customHeight="1" thickBot="1">
      <c r="A3" s="298">
        <v>1</v>
      </c>
      <c r="B3" s="299">
        <v>2</v>
      </c>
      <c r="C3" s="299">
        <v>3</v>
      </c>
      <c r="D3" s="299">
        <v>4</v>
      </c>
      <c r="E3" s="299">
        <v>5</v>
      </c>
      <c r="F3" s="300">
        <v>6</v>
      </c>
      <c r="G3" s="301" t="s">
        <v>1006</v>
      </c>
    </row>
    <row r="4" spans="1:7" ht="15.75" customHeight="1">
      <c r="A4" s="284" t="s">
        <v>170</v>
      </c>
      <c r="B4" s="282">
        <v>7420</v>
      </c>
      <c r="C4" s="492">
        <v>2009</v>
      </c>
      <c r="D4" s="282">
        <v>0</v>
      </c>
      <c r="E4" s="282">
        <v>7420</v>
      </c>
      <c r="F4" s="283">
        <v>7253</v>
      </c>
      <c r="G4" s="494">
        <f aca="true" t="shared" si="0" ref="G4:G23">D4+F4</f>
        <v>7253</v>
      </c>
    </row>
    <row r="5" spans="1:7" ht="24" customHeight="1">
      <c r="A5" s="284" t="s">
        <v>192</v>
      </c>
      <c r="B5" s="282">
        <v>17383</v>
      </c>
      <c r="C5" s="492">
        <v>2009</v>
      </c>
      <c r="D5" s="282"/>
      <c r="E5" s="282">
        <v>17383</v>
      </c>
      <c r="F5" s="283">
        <v>16970</v>
      </c>
      <c r="G5" s="494">
        <f t="shared" si="0"/>
        <v>16970</v>
      </c>
    </row>
    <row r="6" spans="1:7" ht="15.75" customHeight="1">
      <c r="A6" s="284" t="s">
        <v>193</v>
      </c>
      <c r="B6" s="282">
        <v>12058</v>
      </c>
      <c r="C6" s="492">
        <v>2010</v>
      </c>
      <c r="D6" s="282"/>
      <c r="E6" s="282">
        <v>12058</v>
      </c>
      <c r="F6" s="283">
        <v>12058</v>
      </c>
      <c r="G6" s="494">
        <f t="shared" si="0"/>
        <v>12058</v>
      </c>
    </row>
    <row r="7" spans="1:7" ht="15.75" customHeight="1">
      <c r="A7" s="284"/>
      <c r="B7" s="282"/>
      <c r="C7" s="492"/>
      <c r="D7" s="282"/>
      <c r="E7" s="282"/>
      <c r="F7" s="283"/>
      <c r="G7" s="494">
        <f t="shared" si="0"/>
        <v>0</v>
      </c>
    </row>
    <row r="8" spans="1:7" ht="15.75" customHeight="1">
      <c r="A8" s="284"/>
      <c r="B8" s="282"/>
      <c r="C8" s="492"/>
      <c r="D8" s="282"/>
      <c r="E8" s="282"/>
      <c r="F8" s="283"/>
      <c r="G8" s="494">
        <f t="shared" si="0"/>
        <v>0</v>
      </c>
    </row>
    <row r="9" spans="1:7" ht="15.75" customHeight="1">
      <c r="A9" s="284"/>
      <c r="B9" s="282"/>
      <c r="C9" s="492"/>
      <c r="D9" s="282"/>
      <c r="E9" s="282"/>
      <c r="F9" s="283"/>
      <c r="G9" s="494">
        <f t="shared" si="0"/>
        <v>0</v>
      </c>
    </row>
    <row r="10" spans="1:7" ht="15.75" customHeight="1">
      <c r="A10" s="284"/>
      <c r="B10" s="282"/>
      <c r="C10" s="492"/>
      <c r="D10" s="282"/>
      <c r="E10" s="282"/>
      <c r="F10" s="283"/>
      <c r="G10" s="494">
        <f t="shared" si="0"/>
        <v>0</v>
      </c>
    </row>
    <row r="11" spans="1:7" ht="15.75" customHeight="1">
      <c r="A11" s="284"/>
      <c r="B11" s="282"/>
      <c r="C11" s="492"/>
      <c r="D11" s="282"/>
      <c r="E11" s="282"/>
      <c r="F11" s="283"/>
      <c r="G11" s="494">
        <f t="shared" si="0"/>
        <v>0</v>
      </c>
    </row>
    <row r="12" spans="1:7" ht="15.75" customHeight="1">
      <c r="A12" s="284"/>
      <c r="B12" s="282"/>
      <c r="C12" s="492"/>
      <c r="D12" s="282"/>
      <c r="E12" s="282"/>
      <c r="F12" s="283"/>
      <c r="G12" s="494">
        <f t="shared" si="0"/>
        <v>0</v>
      </c>
    </row>
    <row r="13" spans="1:7" ht="15.75" customHeight="1">
      <c r="A13" s="284"/>
      <c r="B13" s="282"/>
      <c r="C13" s="492"/>
      <c r="D13" s="282"/>
      <c r="E13" s="282"/>
      <c r="F13" s="283"/>
      <c r="G13" s="494">
        <f t="shared" si="0"/>
        <v>0</v>
      </c>
    </row>
    <row r="14" spans="1:7" ht="15.75" customHeight="1">
      <c r="A14" s="284"/>
      <c r="B14" s="282"/>
      <c r="C14" s="492"/>
      <c r="D14" s="282"/>
      <c r="E14" s="282"/>
      <c r="F14" s="283"/>
      <c r="G14" s="494">
        <f t="shared" si="0"/>
        <v>0</v>
      </c>
    </row>
    <row r="15" spans="1:7" ht="15.75" customHeight="1">
      <c r="A15" s="284"/>
      <c r="B15" s="282"/>
      <c r="C15" s="492"/>
      <c r="D15" s="282"/>
      <c r="E15" s="282"/>
      <c r="F15" s="283"/>
      <c r="G15" s="494">
        <f t="shared" si="0"/>
        <v>0</v>
      </c>
    </row>
    <row r="16" spans="1:7" ht="15.75" customHeight="1">
      <c r="A16" s="284"/>
      <c r="B16" s="282"/>
      <c r="C16" s="492"/>
      <c r="D16" s="282"/>
      <c r="E16" s="282"/>
      <c r="F16" s="283"/>
      <c r="G16" s="494">
        <f t="shared" si="0"/>
        <v>0</v>
      </c>
    </row>
    <row r="17" spans="1:7" ht="15.75" customHeight="1">
      <c r="A17" s="284"/>
      <c r="B17" s="282"/>
      <c r="C17" s="492"/>
      <c r="D17" s="282"/>
      <c r="E17" s="282"/>
      <c r="F17" s="283"/>
      <c r="G17" s="494">
        <f t="shared" si="0"/>
        <v>0</v>
      </c>
    </row>
    <row r="18" spans="1:7" ht="15.75" customHeight="1">
      <c r="A18" s="284"/>
      <c r="B18" s="282"/>
      <c r="C18" s="492"/>
      <c r="D18" s="282"/>
      <c r="E18" s="282"/>
      <c r="F18" s="283"/>
      <c r="G18" s="494">
        <f t="shared" si="0"/>
        <v>0</v>
      </c>
    </row>
    <row r="19" spans="1:7" ht="15.75" customHeight="1">
      <c r="A19" s="284"/>
      <c r="B19" s="282"/>
      <c r="C19" s="492"/>
      <c r="D19" s="282"/>
      <c r="E19" s="282"/>
      <c r="F19" s="283"/>
      <c r="G19" s="494">
        <f t="shared" si="0"/>
        <v>0</v>
      </c>
    </row>
    <row r="20" spans="1:7" ht="15.75" customHeight="1">
      <c r="A20" s="284"/>
      <c r="B20" s="282"/>
      <c r="C20" s="492"/>
      <c r="D20" s="282"/>
      <c r="E20" s="282"/>
      <c r="F20" s="283"/>
      <c r="G20" s="494">
        <f t="shared" si="0"/>
        <v>0</v>
      </c>
    </row>
    <row r="21" spans="1:7" ht="15.75" customHeight="1">
      <c r="A21" s="284"/>
      <c r="B21" s="282"/>
      <c r="C21" s="492"/>
      <c r="D21" s="282"/>
      <c r="E21" s="282"/>
      <c r="F21" s="283"/>
      <c r="G21" s="494">
        <f t="shared" si="0"/>
        <v>0</v>
      </c>
    </row>
    <row r="22" spans="1:7" ht="15.75" customHeight="1" thickBot="1">
      <c r="A22" s="303"/>
      <c r="B22" s="285"/>
      <c r="C22" s="493"/>
      <c r="D22" s="285"/>
      <c r="E22" s="285"/>
      <c r="F22" s="286"/>
      <c r="G22" s="495">
        <f t="shared" si="0"/>
        <v>0</v>
      </c>
    </row>
    <row r="23" spans="1:7" s="307" customFormat="1" ht="18" customHeight="1" thickBot="1">
      <c r="A23" s="91" t="s">
        <v>739</v>
      </c>
      <c r="B23" s="304">
        <f>SUM(B4:B22)</f>
        <v>36861</v>
      </c>
      <c r="C23" s="491"/>
      <c r="D23" s="304">
        <f>SUM(D4:D22)</f>
        <v>0</v>
      </c>
      <c r="E23" s="304">
        <f>SUM(E4:E22)</f>
        <v>36861</v>
      </c>
      <c r="F23" s="305">
        <f>SUM(F4:F22)</f>
        <v>36281</v>
      </c>
      <c r="G23" s="306">
        <f t="shared" si="0"/>
        <v>36281</v>
      </c>
    </row>
  </sheetData>
  <sheetProtection/>
  <mergeCells count="1">
    <mergeCell ref="F1:G1"/>
  </mergeCells>
  <printOptions horizontalCentered="1"/>
  <pageMargins left="0.98425196850393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&amp;C&amp;"Times New Roman CE,Félkövér"&amp;12Felújítási kiadások
előirányzatainak és felhasználásának alakulása célonként &amp;R&amp;"Times New Roman CE,Félkövér dőlt"&amp;8 5. számú melléklet&amp;"Times New Roman CE,Normál"&amp;10
Domaháza K.Önk.Képv-Test
9/2011.(IV.28)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49.50390625" style="4" customWidth="1"/>
    <col min="2" max="3" width="13.875" style="763" customWidth="1"/>
    <col min="4" max="4" width="13.875" style="764" customWidth="1"/>
    <col min="5" max="5" width="20.00390625" style="5" customWidth="1"/>
    <col min="6" max="6" width="19.00390625" style="5" customWidth="1"/>
    <col min="7" max="16384" width="9.375" style="5" customWidth="1"/>
  </cols>
  <sheetData>
    <row r="1" spans="1:4" s="273" customFormat="1" ht="24" customHeight="1" thickBot="1">
      <c r="A1" s="309"/>
      <c r="B1" s="761"/>
      <c r="C1" s="1180" t="s">
        <v>733</v>
      </c>
      <c r="D1" s="1180"/>
    </row>
    <row r="2" spans="1:4" s="311" customFormat="1" ht="27.75" customHeight="1" thickBot="1">
      <c r="A2" s="310" t="s">
        <v>801</v>
      </c>
      <c r="B2" s="762" t="s">
        <v>802</v>
      </c>
      <c r="C2" s="762" t="s">
        <v>1000</v>
      </c>
      <c r="D2" s="762" t="s">
        <v>1001</v>
      </c>
    </row>
    <row r="3" spans="1:4" ht="15.75" customHeight="1">
      <c r="A3" s="508" t="s">
        <v>466</v>
      </c>
      <c r="B3" s="1090">
        <v>47425</v>
      </c>
      <c r="C3" s="1136">
        <v>48886</v>
      </c>
      <c r="D3" s="1140">
        <v>42266</v>
      </c>
    </row>
    <row r="4" spans="1:4" ht="15.75" customHeight="1">
      <c r="A4" s="312" t="s">
        <v>165</v>
      </c>
      <c r="B4" s="1091">
        <v>377</v>
      </c>
      <c r="C4" s="1137">
        <v>377</v>
      </c>
      <c r="D4" s="1138">
        <v>201</v>
      </c>
    </row>
    <row r="5" spans="1:4" ht="15.75" customHeight="1" hidden="1">
      <c r="A5" s="312" t="s">
        <v>803</v>
      </c>
      <c r="B5" s="1091"/>
      <c r="C5" s="1137"/>
      <c r="D5" s="1138"/>
    </row>
    <row r="6" spans="1:4" ht="15.75" customHeight="1">
      <c r="A6" s="312" t="s">
        <v>804</v>
      </c>
      <c r="B6" s="1091">
        <v>9413</v>
      </c>
      <c r="C6" s="1137">
        <v>9413</v>
      </c>
      <c r="D6" s="1138">
        <v>10177</v>
      </c>
    </row>
    <row r="7" spans="1:4" ht="15.75" customHeight="1">
      <c r="A7" s="312" t="s">
        <v>805</v>
      </c>
      <c r="B7" s="1091">
        <v>1025</v>
      </c>
      <c r="C7" s="1137">
        <v>1025</v>
      </c>
      <c r="D7" s="1138">
        <v>1196</v>
      </c>
    </row>
    <row r="8" spans="1:4" ht="15.75" customHeight="1">
      <c r="A8" s="312" t="s">
        <v>806</v>
      </c>
      <c r="B8" s="1091">
        <v>6916</v>
      </c>
      <c r="C8" s="1137">
        <v>6916</v>
      </c>
      <c r="D8" s="1138">
        <v>6191</v>
      </c>
    </row>
    <row r="9" spans="1:4" ht="15.75" customHeight="1">
      <c r="A9" s="312" t="s">
        <v>807</v>
      </c>
      <c r="B9" s="1091">
        <v>956</v>
      </c>
      <c r="C9" s="1137">
        <v>956</v>
      </c>
      <c r="D9" s="1138">
        <v>430</v>
      </c>
    </row>
    <row r="10" spans="1:4" ht="15.75" customHeight="1">
      <c r="A10" s="312" t="s">
        <v>196</v>
      </c>
      <c r="B10" s="1091">
        <v>3876</v>
      </c>
      <c r="C10" s="1137">
        <v>36524</v>
      </c>
      <c r="D10" s="1138">
        <v>45254</v>
      </c>
    </row>
    <row r="11" spans="1:4" ht="15.75" customHeight="1">
      <c r="A11" s="312" t="s">
        <v>194</v>
      </c>
      <c r="B11" s="1091">
        <v>625</v>
      </c>
      <c r="C11" s="1137">
        <v>625</v>
      </c>
      <c r="D11" s="1138">
        <v>561</v>
      </c>
    </row>
    <row r="12" spans="1:5" ht="15.75" customHeight="1">
      <c r="A12" s="312" t="s">
        <v>810</v>
      </c>
      <c r="B12" s="1091">
        <v>30306</v>
      </c>
      <c r="C12" s="1137">
        <v>30306</v>
      </c>
      <c r="D12" s="1138">
        <v>14916</v>
      </c>
      <c r="E12" s="846"/>
    </row>
    <row r="13" spans="1:5" ht="15.75" customHeight="1">
      <c r="A13" s="843" t="s">
        <v>203</v>
      </c>
      <c r="B13" s="844">
        <v>61800</v>
      </c>
      <c r="C13" s="844">
        <v>61800</v>
      </c>
      <c r="D13" s="845">
        <v>63200</v>
      </c>
      <c r="E13" s="846"/>
    </row>
    <row r="14" spans="1:5" ht="15.75" customHeight="1">
      <c r="A14" s="843" t="s">
        <v>173</v>
      </c>
      <c r="B14" s="845">
        <v>4326</v>
      </c>
      <c r="C14" s="845">
        <v>4326</v>
      </c>
      <c r="D14" s="845">
        <v>3061</v>
      </c>
      <c r="E14" s="846"/>
    </row>
    <row r="15" spans="1:5" ht="15.75" customHeight="1">
      <c r="A15" s="843" t="s">
        <v>200</v>
      </c>
      <c r="B15" s="845">
        <v>10360</v>
      </c>
      <c r="C15" s="845">
        <v>10360</v>
      </c>
      <c r="D15" s="845">
        <v>10562</v>
      </c>
      <c r="E15" s="846"/>
    </row>
    <row r="16" spans="1:4" ht="15.75" customHeight="1">
      <c r="A16" s="312" t="s">
        <v>811</v>
      </c>
      <c r="B16" s="1091">
        <v>890</v>
      </c>
      <c r="C16" s="1137">
        <v>890</v>
      </c>
      <c r="D16" s="1138">
        <v>255</v>
      </c>
    </row>
    <row r="17" spans="1:4" ht="15.75" customHeight="1">
      <c r="A17" s="312" t="s">
        <v>198</v>
      </c>
      <c r="B17" s="1091">
        <v>2923</v>
      </c>
      <c r="C17" s="1137">
        <v>2825</v>
      </c>
      <c r="D17" s="1138">
        <v>2825</v>
      </c>
    </row>
    <row r="18" spans="1:4" ht="15.75" customHeight="1">
      <c r="A18" s="312" t="s">
        <v>171</v>
      </c>
      <c r="B18" s="1091">
        <v>18604</v>
      </c>
      <c r="C18" s="1137">
        <v>18604</v>
      </c>
      <c r="D18" s="1138">
        <v>16932</v>
      </c>
    </row>
    <row r="19" spans="1:4" ht="15.75" customHeight="1">
      <c r="A19" s="312" t="s">
        <v>172</v>
      </c>
      <c r="B19" s="1091">
        <v>3726</v>
      </c>
      <c r="C19" s="1137">
        <v>3726</v>
      </c>
      <c r="D19" s="1138">
        <v>2725</v>
      </c>
    </row>
    <row r="20" spans="1:4" ht="15.75" customHeight="1">
      <c r="A20" s="312" t="s">
        <v>166</v>
      </c>
      <c r="B20" s="1091">
        <v>566</v>
      </c>
      <c r="C20" s="1137">
        <v>713</v>
      </c>
      <c r="D20" s="1138">
        <v>696</v>
      </c>
    </row>
    <row r="21" spans="1:4" ht="15.75" customHeight="1">
      <c r="A21" s="312" t="s">
        <v>167</v>
      </c>
      <c r="B21" s="1091">
        <v>708</v>
      </c>
      <c r="C21" s="1137">
        <v>708</v>
      </c>
      <c r="D21" s="1138">
        <v>365</v>
      </c>
    </row>
    <row r="22" spans="1:4" ht="15.75" customHeight="1" hidden="1">
      <c r="A22" s="312"/>
      <c r="B22" s="1091"/>
      <c r="C22" s="1137"/>
      <c r="D22" s="1138"/>
    </row>
    <row r="23" spans="1:4" ht="15.75" customHeight="1">
      <c r="A23" s="312" t="s">
        <v>195</v>
      </c>
      <c r="B23" s="1091">
        <v>3396</v>
      </c>
      <c r="C23" s="1137">
        <v>3396</v>
      </c>
      <c r="D23" s="1138">
        <v>3243</v>
      </c>
    </row>
    <row r="24" spans="1:4" ht="15.75" customHeight="1">
      <c r="A24" s="313" t="s">
        <v>197</v>
      </c>
      <c r="B24" s="1091">
        <v>140</v>
      </c>
      <c r="C24" s="1137">
        <v>140</v>
      </c>
      <c r="D24" s="1138">
        <v>119</v>
      </c>
    </row>
    <row r="25" spans="1:4" ht="15.75" customHeight="1">
      <c r="A25" s="313" t="s">
        <v>199</v>
      </c>
      <c r="B25" s="1091">
        <v>96</v>
      </c>
      <c r="C25" s="1137">
        <v>96</v>
      </c>
      <c r="D25" s="1138">
        <v>96</v>
      </c>
    </row>
    <row r="26" spans="1:4" ht="15.75" customHeight="1" hidden="1">
      <c r="A26" s="313"/>
      <c r="B26" s="1091"/>
      <c r="C26" s="1137"/>
      <c r="D26" s="1138"/>
    </row>
    <row r="27" spans="1:5" ht="15.75" customHeight="1">
      <c r="A27" s="843" t="s">
        <v>201</v>
      </c>
      <c r="B27" s="1092">
        <v>190</v>
      </c>
      <c r="C27" s="845">
        <v>190</v>
      </c>
      <c r="D27" s="1139">
        <v>120</v>
      </c>
      <c r="E27" s="773"/>
    </row>
    <row r="28" spans="1:4" ht="15.75" customHeight="1">
      <c r="A28" s="313" t="s">
        <v>202</v>
      </c>
      <c r="B28" s="1091">
        <v>5067</v>
      </c>
      <c r="C28" s="1137">
        <v>5067</v>
      </c>
      <c r="D28" s="1138">
        <v>6083</v>
      </c>
    </row>
    <row r="29" spans="1:4" ht="15.75" customHeight="1">
      <c r="A29" s="313" t="s">
        <v>808</v>
      </c>
      <c r="B29" s="765"/>
      <c r="C29" s="1137">
        <v>1148</v>
      </c>
      <c r="D29" s="1138">
        <v>1148</v>
      </c>
    </row>
    <row r="30" spans="1:4" ht="15.75" customHeight="1">
      <c r="A30" s="313"/>
      <c r="B30" s="765"/>
      <c r="C30" s="766"/>
      <c r="D30" s="767"/>
    </row>
    <row r="31" spans="1:4" ht="15.75" customHeight="1">
      <c r="A31" s="313"/>
      <c r="B31" s="765"/>
      <c r="C31" s="766"/>
      <c r="D31" s="767"/>
    </row>
    <row r="32" spans="1:4" ht="15.75" customHeight="1">
      <c r="A32" s="313"/>
      <c r="B32" s="768"/>
      <c r="C32" s="840"/>
      <c r="D32" s="767"/>
    </row>
    <row r="33" spans="1:4" ht="15.75" customHeight="1" thickBot="1">
      <c r="A33" s="509"/>
      <c r="B33" s="769"/>
      <c r="C33" s="841"/>
      <c r="D33" s="771"/>
    </row>
    <row r="34" spans="1:4" ht="18" customHeight="1" thickBot="1">
      <c r="A34" s="92" t="s">
        <v>739</v>
      </c>
      <c r="B34" s="770">
        <f>SUM(B3:B33)</f>
        <v>213711</v>
      </c>
      <c r="C34" s="770">
        <f>SUM(C3:C33)</f>
        <v>249017</v>
      </c>
      <c r="D34" s="772">
        <f>SUM(D3:D33)</f>
        <v>232622</v>
      </c>
    </row>
  </sheetData>
  <sheetProtection/>
  <mergeCells count="1">
    <mergeCell ref="C1:D1"/>
  </mergeCells>
  <conditionalFormatting sqref="B34:D34">
    <cfRule type="cellIs" priority="1" dxfId="0" operator="equal" stopIfTrue="1">
      <formula>0</formula>
    </cfRule>
  </conditionalFormatting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&amp;12Községi Önkormányzat kiadási előirányzatainak és teljesítési adatainak
 alakulása feladatonként&amp;14
&amp;R&amp;"Times New Roman CE,Félkövér dőlt"&amp;8 6.sz. mell&amp;"Times New Roman CE,Dőlt"&amp;12
&amp;8Domaháza K.Önk. KT
9/2011(IV.28)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="87" zoomScaleNormal="87" workbookViewId="0" topLeftCell="A1">
      <selection activeCell="L8" sqref="L8"/>
    </sheetView>
  </sheetViews>
  <sheetFormatPr defaultColWidth="9.00390625" defaultRowHeight="12.75"/>
  <cols>
    <col min="1" max="1" width="6.875" style="893" customWidth="1"/>
    <col min="2" max="2" width="36.00390625" style="553" customWidth="1"/>
    <col min="3" max="3" width="17.00390625" style="553" customWidth="1"/>
    <col min="4" max="9" width="12.875" style="553" customWidth="1"/>
    <col min="10" max="10" width="13.875" style="553" customWidth="1"/>
    <col min="11" max="16384" width="9.375" style="273" customWidth="1"/>
  </cols>
  <sheetData>
    <row r="1" spans="1:10" ht="14.25" thickBot="1">
      <c r="A1" s="859"/>
      <c r="B1" s="549"/>
      <c r="C1" s="549"/>
      <c r="D1" s="549"/>
      <c r="E1" s="549"/>
      <c r="F1" s="549"/>
      <c r="G1" s="549"/>
      <c r="H1" s="549"/>
      <c r="I1" s="549"/>
      <c r="J1" s="585" t="s">
        <v>733</v>
      </c>
    </row>
    <row r="2" spans="1:10" s="314" customFormat="1" ht="26.25" customHeight="1">
      <c r="A2" s="1183" t="s">
        <v>813</v>
      </c>
      <c r="B2" s="1181" t="s">
        <v>1007</v>
      </c>
      <c r="C2" s="1181" t="s">
        <v>1008</v>
      </c>
      <c r="D2" s="1181" t="s">
        <v>584</v>
      </c>
      <c r="E2" s="1181" t="s">
        <v>204</v>
      </c>
      <c r="F2" s="721" t="s">
        <v>1009</v>
      </c>
      <c r="G2" s="722"/>
      <c r="H2" s="722"/>
      <c r="I2" s="723"/>
      <c r="J2" s="1168" t="s">
        <v>585</v>
      </c>
    </row>
    <row r="3" spans="1:10" s="316" customFormat="1" ht="32.25" customHeight="1" thickBot="1">
      <c r="A3" s="1184"/>
      <c r="B3" s="1185"/>
      <c r="C3" s="1185"/>
      <c r="D3" s="1182"/>
      <c r="E3" s="1182"/>
      <c r="F3" s="724" t="s">
        <v>701</v>
      </c>
      <c r="G3" s="725" t="s">
        <v>174</v>
      </c>
      <c r="H3" s="725" t="s">
        <v>205</v>
      </c>
      <c r="I3" s="726" t="s">
        <v>206</v>
      </c>
      <c r="J3" s="1169"/>
    </row>
    <row r="4" spans="1:10" s="317" customFormat="1" ht="13.5" customHeight="1" thickBot="1">
      <c r="A4" s="860">
        <v>1</v>
      </c>
      <c r="B4" s="861">
        <v>2</v>
      </c>
      <c r="C4" s="727">
        <v>3</v>
      </c>
      <c r="D4" s="727">
        <v>4</v>
      </c>
      <c r="E4" s="727">
        <v>5</v>
      </c>
      <c r="F4" s="727">
        <v>6</v>
      </c>
      <c r="G4" s="727">
        <v>7</v>
      </c>
      <c r="H4" s="727">
        <v>8</v>
      </c>
      <c r="I4" s="727">
        <v>9</v>
      </c>
      <c r="J4" s="728" t="s">
        <v>586</v>
      </c>
    </row>
    <row r="5" spans="1:10" ht="33.75" customHeight="1">
      <c r="A5" s="862" t="s">
        <v>654</v>
      </c>
      <c r="B5" s="863" t="s">
        <v>1010</v>
      </c>
      <c r="C5" s="864"/>
      <c r="D5" s="865">
        <f aca="true" t="shared" si="0" ref="D5:I5">SUM(D6:D7)</f>
        <v>10000</v>
      </c>
      <c r="E5" s="865">
        <f t="shared" si="0"/>
        <v>7071</v>
      </c>
      <c r="F5" s="865">
        <f t="shared" si="0"/>
        <v>5737</v>
      </c>
      <c r="G5" s="865">
        <f t="shared" si="0"/>
        <v>0</v>
      </c>
      <c r="H5" s="865">
        <f t="shared" si="0"/>
        <v>0</v>
      </c>
      <c r="I5" s="866">
        <f t="shared" si="0"/>
        <v>0</v>
      </c>
      <c r="J5" s="867">
        <f aca="true" t="shared" si="1" ref="J5:J17">SUM(F5:I5)</f>
        <v>5737</v>
      </c>
    </row>
    <row r="6" spans="1:10" ht="21" customHeight="1">
      <c r="A6" s="868" t="s">
        <v>655</v>
      </c>
      <c r="B6" s="869" t="s">
        <v>175</v>
      </c>
      <c r="C6" s="870" t="s">
        <v>291</v>
      </c>
      <c r="D6" s="551"/>
      <c r="E6" s="551">
        <v>2789</v>
      </c>
      <c r="F6" s="551">
        <v>303</v>
      </c>
      <c r="G6" s="551"/>
      <c r="H6" s="551"/>
      <c r="I6" s="584"/>
      <c r="J6" s="871">
        <f t="shared" si="1"/>
        <v>303</v>
      </c>
    </row>
    <row r="7" spans="1:10" ht="21" customHeight="1">
      <c r="A7" s="868" t="s">
        <v>657</v>
      </c>
      <c r="B7" s="869" t="s">
        <v>176</v>
      </c>
      <c r="C7" s="870" t="s">
        <v>291</v>
      </c>
      <c r="D7" s="551">
        <v>10000</v>
      </c>
      <c r="E7" s="551">
        <v>4282</v>
      </c>
      <c r="F7" s="551">
        <v>5434</v>
      </c>
      <c r="G7" s="551"/>
      <c r="H7" s="551"/>
      <c r="I7" s="584"/>
      <c r="J7" s="871">
        <f t="shared" si="1"/>
        <v>5434</v>
      </c>
    </row>
    <row r="8" spans="1:10" ht="36" customHeight="1">
      <c r="A8" s="868" t="s">
        <v>658</v>
      </c>
      <c r="B8" s="872" t="s">
        <v>1011</v>
      </c>
      <c r="C8" s="873"/>
      <c r="D8" s="874">
        <f aca="true" t="shared" si="2" ref="D8:I8">SUM(D9:D10)</f>
        <v>12986</v>
      </c>
      <c r="E8" s="874">
        <f t="shared" si="2"/>
        <v>6910</v>
      </c>
      <c r="F8" s="874">
        <f>SUM(F9:F10)</f>
        <v>1896</v>
      </c>
      <c r="G8" s="874">
        <f t="shared" si="2"/>
        <v>1896</v>
      </c>
      <c r="H8" s="874">
        <f>SUM(H9:H10)</f>
        <v>1896</v>
      </c>
      <c r="I8" s="875">
        <f t="shared" si="2"/>
        <v>6206</v>
      </c>
      <c r="J8" s="876">
        <f t="shared" si="1"/>
        <v>11894</v>
      </c>
    </row>
    <row r="9" spans="1:10" ht="21" customHeight="1">
      <c r="A9" s="868" t="s">
        <v>659</v>
      </c>
      <c r="B9" s="869" t="s">
        <v>175</v>
      </c>
      <c r="C9" s="870">
        <v>2006</v>
      </c>
      <c r="D9" s="551"/>
      <c r="E9" s="551">
        <v>2488</v>
      </c>
      <c r="F9" s="551">
        <v>700</v>
      </c>
      <c r="G9" s="551">
        <v>700</v>
      </c>
      <c r="H9" s="551">
        <v>700</v>
      </c>
      <c r="I9" s="584">
        <v>2300</v>
      </c>
      <c r="J9" s="871">
        <f t="shared" si="1"/>
        <v>4400</v>
      </c>
    </row>
    <row r="10" spans="1:10" ht="18" customHeight="1">
      <c r="A10" s="868" t="s">
        <v>660</v>
      </c>
      <c r="B10" s="869" t="s">
        <v>176</v>
      </c>
      <c r="C10" s="870">
        <v>2006</v>
      </c>
      <c r="D10" s="551">
        <v>12986</v>
      </c>
      <c r="E10" s="551">
        <v>4422</v>
      </c>
      <c r="F10" s="551">
        <v>1196</v>
      </c>
      <c r="G10" s="551">
        <v>1196</v>
      </c>
      <c r="H10" s="551">
        <v>1196</v>
      </c>
      <c r="I10" s="584">
        <v>3906</v>
      </c>
      <c r="J10" s="871">
        <f t="shared" si="1"/>
        <v>7494</v>
      </c>
    </row>
    <row r="11" spans="1:10" ht="21" customHeight="1">
      <c r="A11" s="868" t="s">
        <v>661</v>
      </c>
      <c r="B11" s="872" t="s">
        <v>1039</v>
      </c>
      <c r="C11" s="873"/>
      <c r="D11" s="874">
        <f aca="true" t="shared" si="3" ref="D11:I11">SUM(D12:D14)</f>
        <v>4500</v>
      </c>
      <c r="E11" s="874">
        <f t="shared" si="3"/>
        <v>3500</v>
      </c>
      <c r="F11" s="874">
        <f t="shared" si="3"/>
        <v>1000</v>
      </c>
      <c r="G11" s="874">
        <f t="shared" si="3"/>
        <v>0</v>
      </c>
      <c r="H11" s="874">
        <f t="shared" si="3"/>
        <v>0</v>
      </c>
      <c r="I11" s="874">
        <f t="shared" si="3"/>
        <v>0</v>
      </c>
      <c r="J11" s="876">
        <f t="shared" si="1"/>
        <v>1000</v>
      </c>
    </row>
    <row r="12" spans="1:10" ht="21" customHeight="1">
      <c r="A12" s="868" t="s">
        <v>662</v>
      </c>
      <c r="B12" s="877" t="s">
        <v>164</v>
      </c>
      <c r="C12" s="878">
        <v>2006</v>
      </c>
      <c r="D12" s="879">
        <v>4500</v>
      </c>
      <c r="E12" s="879">
        <v>3500</v>
      </c>
      <c r="F12" s="879">
        <v>1000</v>
      </c>
      <c r="G12" s="879"/>
      <c r="H12" s="879">
        <f>SUM(H16:H17)</f>
        <v>0</v>
      </c>
      <c r="I12" s="880">
        <f>SUM(I16:I17)</f>
        <v>0</v>
      </c>
      <c r="J12" s="876">
        <f>SUM(F12:I12)</f>
        <v>1000</v>
      </c>
    </row>
    <row r="13" spans="1:12" ht="21" customHeight="1">
      <c r="A13" s="868" t="s">
        <v>663</v>
      </c>
      <c r="B13" s="881"/>
      <c r="C13" s="882"/>
      <c r="D13" s="874"/>
      <c r="E13" s="874"/>
      <c r="F13" s="874">
        <f>SUM(F14:F14)</f>
        <v>0</v>
      </c>
      <c r="G13" s="874">
        <f>SUM(G14:G14)</f>
        <v>0</v>
      </c>
      <c r="H13" s="874">
        <f>SUM(H14:H14)</f>
        <v>0</v>
      </c>
      <c r="I13" s="875">
        <f>SUM(I14:I14)</f>
        <v>0</v>
      </c>
      <c r="J13" s="876">
        <f t="shared" si="1"/>
        <v>0</v>
      </c>
      <c r="L13" s="801"/>
    </row>
    <row r="14" spans="1:10" ht="21" customHeight="1">
      <c r="A14" s="868" t="s">
        <v>664</v>
      </c>
      <c r="B14" s="869"/>
      <c r="C14" s="870"/>
      <c r="D14" s="551"/>
      <c r="E14" s="551"/>
      <c r="F14" s="551"/>
      <c r="G14" s="551"/>
      <c r="H14" s="551"/>
      <c r="I14" s="584"/>
      <c r="J14" s="871">
        <f t="shared" si="1"/>
        <v>0</v>
      </c>
    </row>
    <row r="15" spans="1:11" ht="21" customHeight="1">
      <c r="A15" s="883" t="s">
        <v>665</v>
      </c>
      <c r="C15" s="884"/>
      <c r="D15" s="884"/>
      <c r="E15" s="850"/>
      <c r="G15" s="850"/>
      <c r="I15" s="884"/>
      <c r="J15" s="885"/>
      <c r="K15" s="801"/>
    </row>
    <row r="16" spans="1:10" ht="21" customHeight="1">
      <c r="A16" s="883" t="s">
        <v>666</v>
      </c>
      <c r="B16" s="869"/>
      <c r="C16" s="870"/>
      <c r="D16" s="551"/>
      <c r="E16" s="551"/>
      <c r="F16" s="551"/>
      <c r="G16" s="551"/>
      <c r="H16" s="551"/>
      <c r="I16" s="584"/>
      <c r="J16" s="871">
        <f t="shared" si="1"/>
        <v>0</v>
      </c>
    </row>
    <row r="17" spans="1:10" ht="21" customHeight="1" thickBot="1">
      <c r="A17" s="883" t="s">
        <v>667</v>
      </c>
      <c r="B17" s="869"/>
      <c r="C17" s="886"/>
      <c r="D17" s="887"/>
      <c r="E17" s="887"/>
      <c r="F17" s="887"/>
      <c r="G17" s="887"/>
      <c r="H17" s="887"/>
      <c r="I17" s="888"/>
      <c r="J17" s="871">
        <f t="shared" si="1"/>
        <v>0</v>
      </c>
    </row>
    <row r="18" spans="1:10" ht="21" customHeight="1" thickBot="1">
      <c r="A18" s="889" t="s">
        <v>668</v>
      </c>
      <c r="B18" s="890" t="s">
        <v>1201</v>
      </c>
      <c r="C18" s="891"/>
      <c r="D18" s="857">
        <f aca="true" t="shared" si="4" ref="D18:J18">D5+D8+D11+D13+D12</f>
        <v>31986</v>
      </c>
      <c r="E18" s="857">
        <f t="shared" si="4"/>
        <v>20981</v>
      </c>
      <c r="F18" s="857">
        <f t="shared" si="4"/>
        <v>9633</v>
      </c>
      <c r="G18" s="857">
        <f t="shared" si="4"/>
        <v>1896</v>
      </c>
      <c r="H18" s="857">
        <f t="shared" si="4"/>
        <v>1896</v>
      </c>
      <c r="I18" s="851">
        <f t="shared" si="4"/>
        <v>6206</v>
      </c>
      <c r="J18" s="892">
        <f t="shared" si="4"/>
        <v>19631</v>
      </c>
    </row>
  </sheetData>
  <sheetProtection/>
  <mergeCells count="6">
    <mergeCell ref="J2:J3"/>
    <mergeCell ref="E2:E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döntésekből származó kötelezettségek
célok szerint, évenkénti bontásban&amp;R&amp;"Times New Roman CE,Félkövér dőlt"&amp;8 7.számú melléklet
Domaháza K Önk.KT
9/2011(IV.28.)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Domaháza PH</cp:lastModifiedBy>
  <cp:lastPrinted>2011-04-28T08:10:17Z</cp:lastPrinted>
  <dcterms:created xsi:type="dcterms:W3CDTF">1999-10-30T10:30:45Z</dcterms:created>
  <dcterms:modified xsi:type="dcterms:W3CDTF">2011-04-28T08:10:29Z</dcterms:modified>
  <cp:category/>
  <cp:version/>
  <cp:contentType/>
  <cp:contentStatus/>
</cp:coreProperties>
</file>